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720" activeTab="1"/>
  </bookViews>
  <sheets>
    <sheet name="МЕНЮ 1-3 года" sheetId="1" r:id="rId1"/>
    <sheet name="МЕНЮ 3-7 лет" sheetId="4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4" l="1"/>
  <c r="I75" i="4"/>
  <c r="H75" i="4"/>
  <c r="G75" i="4"/>
  <c r="F75" i="4"/>
  <c r="J121" i="4"/>
  <c r="I121" i="4"/>
  <c r="H121" i="4"/>
  <c r="G121" i="4"/>
  <c r="F121" i="4"/>
  <c r="J75" i="1"/>
  <c r="I75" i="1"/>
  <c r="H75" i="1"/>
  <c r="G75" i="1"/>
  <c r="F75" i="1"/>
  <c r="J31" i="1" l="1"/>
  <c r="I31" i="1"/>
  <c r="H31" i="1"/>
  <c r="G31" i="1"/>
  <c r="F31" i="1"/>
  <c r="J379" i="1" l="1"/>
  <c r="I379" i="1"/>
  <c r="H379" i="1"/>
  <c r="G379" i="1"/>
  <c r="F379" i="1"/>
  <c r="J423" i="1"/>
  <c r="I423" i="1"/>
  <c r="H423" i="1"/>
  <c r="G423" i="1"/>
  <c r="F423" i="1"/>
  <c r="J333" i="1" l="1"/>
  <c r="I333" i="1"/>
  <c r="H333" i="1"/>
  <c r="G333" i="1"/>
  <c r="F333" i="1"/>
  <c r="J294" i="1" l="1"/>
  <c r="I294" i="1"/>
  <c r="H294" i="1"/>
  <c r="G294" i="1"/>
  <c r="F294" i="1"/>
  <c r="J249" i="1"/>
  <c r="I249" i="1"/>
  <c r="H249" i="1"/>
  <c r="G249" i="1"/>
  <c r="F249" i="1"/>
  <c r="J208" i="1"/>
  <c r="I208" i="1"/>
  <c r="H208" i="1"/>
  <c r="G208" i="1"/>
  <c r="F208" i="1"/>
  <c r="J163" i="1" l="1"/>
  <c r="I163" i="1"/>
  <c r="H163" i="1"/>
  <c r="G163" i="1"/>
  <c r="F163" i="1"/>
  <c r="G118" i="4" l="1"/>
  <c r="H118" i="4"/>
  <c r="I118" i="4"/>
  <c r="J118" i="4"/>
  <c r="F118" i="4"/>
  <c r="G413" i="4"/>
  <c r="H413" i="4"/>
  <c r="I413" i="4"/>
  <c r="J413" i="4"/>
  <c r="F413" i="4"/>
  <c r="G412" i="4"/>
  <c r="H412" i="4"/>
  <c r="I412" i="4"/>
  <c r="J412" i="4"/>
  <c r="F412" i="4"/>
  <c r="G406" i="4"/>
  <c r="H406" i="4"/>
  <c r="I406" i="4"/>
  <c r="J406" i="4"/>
  <c r="F406" i="4"/>
  <c r="G404" i="4"/>
  <c r="H404" i="4"/>
  <c r="I404" i="4"/>
  <c r="J404" i="4"/>
  <c r="F404" i="4"/>
  <c r="G374" i="4"/>
  <c r="H374" i="4"/>
  <c r="I374" i="4"/>
  <c r="J374" i="4"/>
  <c r="F374" i="4"/>
  <c r="G369" i="4"/>
  <c r="H369" i="4"/>
  <c r="I369" i="4"/>
  <c r="J369" i="4"/>
  <c r="F369" i="4"/>
  <c r="G367" i="4"/>
  <c r="H367" i="4"/>
  <c r="I367" i="4"/>
  <c r="J367" i="4"/>
  <c r="F367" i="4"/>
  <c r="G363" i="4"/>
  <c r="H363" i="4"/>
  <c r="I363" i="4"/>
  <c r="J363" i="4"/>
  <c r="F363" i="4"/>
  <c r="G361" i="4"/>
  <c r="H361" i="4"/>
  <c r="I361" i="4"/>
  <c r="J361" i="4"/>
  <c r="F361" i="4"/>
  <c r="G360" i="4"/>
  <c r="H360" i="4"/>
  <c r="I360" i="4"/>
  <c r="J360" i="4"/>
  <c r="F360" i="4"/>
  <c r="G325" i="4"/>
  <c r="H325" i="4"/>
  <c r="I325" i="4"/>
  <c r="J325" i="4"/>
  <c r="F325" i="4"/>
  <c r="G318" i="4"/>
  <c r="H318" i="4"/>
  <c r="I318" i="4"/>
  <c r="J318" i="4"/>
  <c r="F318" i="4"/>
  <c r="G316" i="4"/>
  <c r="H316" i="4"/>
  <c r="I316" i="4"/>
  <c r="J316" i="4"/>
  <c r="F316" i="4"/>
  <c r="G289" i="4"/>
  <c r="H289" i="4"/>
  <c r="I289" i="4"/>
  <c r="J289" i="4"/>
  <c r="F289" i="4"/>
  <c r="G277" i="4"/>
  <c r="H277" i="4"/>
  <c r="I277" i="4"/>
  <c r="J277" i="4"/>
  <c r="F277" i="4"/>
  <c r="G275" i="4"/>
  <c r="H275" i="4"/>
  <c r="I275" i="4"/>
  <c r="J275" i="4"/>
  <c r="F275" i="4"/>
  <c r="G232" i="4"/>
  <c r="H232" i="4"/>
  <c r="I232" i="4"/>
  <c r="J232" i="4"/>
  <c r="F242" i="4" l="1"/>
  <c r="F232" i="4"/>
  <c r="G230" i="4"/>
  <c r="H230" i="4"/>
  <c r="I230" i="4"/>
  <c r="J230" i="4"/>
  <c r="F230" i="4"/>
  <c r="G188" i="4"/>
  <c r="H188" i="4"/>
  <c r="I188" i="4"/>
  <c r="J188" i="4"/>
  <c r="F188" i="4"/>
  <c r="G146" i="4"/>
  <c r="H146" i="4"/>
  <c r="I146" i="4"/>
  <c r="J146" i="4"/>
  <c r="F146" i="4"/>
  <c r="G111" i="4"/>
  <c r="H111" i="4"/>
  <c r="I111" i="4"/>
  <c r="J111" i="4"/>
  <c r="F111" i="4"/>
  <c r="G104" i="4"/>
  <c r="H104" i="4"/>
  <c r="I104" i="4"/>
  <c r="J104" i="4"/>
  <c r="F104" i="4"/>
  <c r="G103" i="4"/>
  <c r="H103" i="4"/>
  <c r="I103" i="4"/>
  <c r="J103" i="4"/>
  <c r="F103" i="4"/>
  <c r="G64" i="4"/>
  <c r="H64" i="4"/>
  <c r="I64" i="4"/>
  <c r="J64" i="4"/>
  <c r="F64" i="4"/>
  <c r="G59" i="4"/>
  <c r="H59" i="4"/>
  <c r="I59" i="4"/>
  <c r="J59" i="4"/>
  <c r="F59" i="4"/>
  <c r="G24" i="4"/>
  <c r="H24" i="4"/>
  <c r="I24" i="4"/>
  <c r="J24" i="4"/>
  <c r="F24" i="4"/>
  <c r="G23" i="4"/>
  <c r="H23" i="4"/>
  <c r="I23" i="4"/>
  <c r="J23" i="4"/>
  <c r="F23" i="4"/>
  <c r="G16" i="4"/>
  <c r="H16" i="4"/>
  <c r="I16" i="4"/>
  <c r="J16" i="4"/>
  <c r="F16" i="4"/>
  <c r="G14" i="4"/>
  <c r="H14" i="4"/>
  <c r="I14" i="4"/>
  <c r="J14" i="4"/>
  <c r="F14" i="4"/>
  <c r="G416" i="4" l="1"/>
  <c r="H416" i="4"/>
  <c r="I416" i="4"/>
  <c r="J416" i="4"/>
  <c r="F416" i="4"/>
  <c r="G100" i="4"/>
  <c r="H100" i="4"/>
  <c r="I100" i="4"/>
  <c r="J100" i="4"/>
  <c r="F100" i="4"/>
  <c r="F241" i="4"/>
  <c r="G418" i="4"/>
  <c r="H418" i="4"/>
  <c r="I418" i="4"/>
  <c r="J418" i="4"/>
  <c r="F418" i="4"/>
  <c r="G417" i="4"/>
  <c r="H417" i="4"/>
  <c r="I417" i="4"/>
  <c r="J417" i="4"/>
  <c r="F417" i="4"/>
  <c r="G414" i="4"/>
  <c r="H414" i="4"/>
  <c r="I414" i="4"/>
  <c r="J414" i="4"/>
  <c r="F414" i="4"/>
  <c r="G411" i="4"/>
  <c r="H411" i="4"/>
  <c r="I411" i="4"/>
  <c r="J411" i="4"/>
  <c r="F411" i="4"/>
  <c r="G366" i="4"/>
  <c r="H366" i="4"/>
  <c r="I366" i="4"/>
  <c r="J366" i="4"/>
  <c r="F366" i="4"/>
  <c r="G365" i="4"/>
  <c r="H365" i="4"/>
  <c r="I365" i="4"/>
  <c r="J365" i="4"/>
  <c r="F365" i="4"/>
  <c r="G326" i="4"/>
  <c r="H326" i="4"/>
  <c r="I326" i="4"/>
  <c r="J326" i="4"/>
  <c r="F326" i="4"/>
  <c r="G322" i="4"/>
  <c r="H322" i="4"/>
  <c r="I322" i="4"/>
  <c r="J322" i="4"/>
  <c r="F322" i="4"/>
  <c r="G321" i="4"/>
  <c r="H321" i="4"/>
  <c r="I321" i="4"/>
  <c r="J321" i="4"/>
  <c r="F321" i="4"/>
  <c r="G314" i="4"/>
  <c r="H314" i="4"/>
  <c r="I314" i="4"/>
  <c r="J314" i="4"/>
  <c r="F314" i="4"/>
  <c r="G290" i="4"/>
  <c r="H290" i="4"/>
  <c r="I290" i="4"/>
  <c r="J290" i="4"/>
  <c r="F290" i="4"/>
  <c r="G285" i="4"/>
  <c r="H285" i="4"/>
  <c r="I285" i="4"/>
  <c r="J285" i="4"/>
  <c r="F285" i="4"/>
  <c r="G280" i="4"/>
  <c r="H280" i="4"/>
  <c r="I280" i="4"/>
  <c r="J280" i="4"/>
  <c r="F280" i="4"/>
  <c r="G242" i="4"/>
  <c r="H242" i="4"/>
  <c r="I242" i="4"/>
  <c r="J242" i="4"/>
  <c r="G239" i="4"/>
  <c r="H239" i="4"/>
  <c r="I239" i="4"/>
  <c r="J239" i="4"/>
  <c r="F239" i="4"/>
  <c r="G237" i="4"/>
  <c r="H237" i="4"/>
  <c r="I237" i="4"/>
  <c r="J237" i="4"/>
  <c r="F237" i="4"/>
  <c r="G236" i="4"/>
  <c r="H236" i="4"/>
  <c r="I236" i="4"/>
  <c r="J236" i="4"/>
  <c r="F236" i="4"/>
  <c r="G235" i="4"/>
  <c r="H235" i="4"/>
  <c r="I235" i="4"/>
  <c r="J235" i="4"/>
  <c r="F235" i="4"/>
  <c r="G201" i="4" l="1"/>
  <c r="H201" i="4"/>
  <c r="I201" i="4"/>
  <c r="J201" i="4"/>
  <c r="F201" i="4"/>
  <c r="G200" i="4"/>
  <c r="H200" i="4"/>
  <c r="I200" i="4"/>
  <c r="J200" i="4"/>
  <c r="F200" i="4"/>
  <c r="J199" i="4"/>
  <c r="G199" i="4"/>
  <c r="H199" i="4"/>
  <c r="I199" i="4"/>
  <c r="F199" i="4"/>
  <c r="G198" i="4"/>
  <c r="H198" i="4"/>
  <c r="I198" i="4"/>
  <c r="J198" i="4"/>
  <c r="F198" i="4"/>
  <c r="G197" i="4"/>
  <c r="H197" i="4"/>
  <c r="I197" i="4"/>
  <c r="J197" i="4"/>
  <c r="F197" i="4"/>
  <c r="J195" i="4"/>
  <c r="G195" i="4"/>
  <c r="H195" i="4"/>
  <c r="I195" i="4"/>
  <c r="F195" i="4"/>
  <c r="G192" i="4"/>
  <c r="H192" i="4"/>
  <c r="I192" i="4"/>
  <c r="J192" i="4"/>
  <c r="F192" i="4"/>
  <c r="G186" i="4"/>
  <c r="H186" i="4"/>
  <c r="I186" i="4"/>
  <c r="J186" i="4"/>
  <c r="F186" i="4"/>
  <c r="G157" i="4"/>
  <c r="H157" i="4"/>
  <c r="I157" i="4"/>
  <c r="J157" i="4"/>
  <c r="F157" i="4"/>
  <c r="G154" i="4"/>
  <c r="H154" i="4"/>
  <c r="I154" i="4"/>
  <c r="J154" i="4"/>
  <c r="F154" i="4"/>
  <c r="G156" i="4"/>
  <c r="H156" i="4"/>
  <c r="I156" i="4"/>
  <c r="J156" i="4"/>
  <c r="F156" i="4"/>
  <c r="G151" i="4"/>
  <c r="H151" i="4"/>
  <c r="I151" i="4"/>
  <c r="J151" i="4"/>
  <c r="F151" i="4"/>
  <c r="J119" i="4"/>
  <c r="I119" i="4"/>
  <c r="H119" i="4"/>
  <c r="G119" i="4"/>
  <c r="F119" i="4"/>
  <c r="G117" i="4"/>
  <c r="H117" i="4"/>
  <c r="I117" i="4"/>
  <c r="J117" i="4"/>
  <c r="F117" i="4"/>
  <c r="G113" i="4"/>
  <c r="H113" i="4"/>
  <c r="I113" i="4"/>
  <c r="J113" i="4"/>
  <c r="F113" i="4"/>
  <c r="G112" i="4"/>
  <c r="H112" i="4"/>
  <c r="I112" i="4"/>
  <c r="J112" i="4"/>
  <c r="F112" i="4"/>
  <c r="G110" i="4"/>
  <c r="H110" i="4"/>
  <c r="I110" i="4"/>
  <c r="J110" i="4"/>
  <c r="G109" i="4"/>
  <c r="H109" i="4"/>
  <c r="I109" i="4"/>
  <c r="J109" i="4"/>
  <c r="F109" i="4"/>
  <c r="G102" i="4"/>
  <c r="H102" i="4"/>
  <c r="I102" i="4"/>
  <c r="J102" i="4"/>
  <c r="F102" i="4"/>
  <c r="G101" i="4"/>
  <c r="H101" i="4"/>
  <c r="I101" i="4"/>
  <c r="J101" i="4"/>
  <c r="F101" i="4"/>
  <c r="G73" i="4"/>
  <c r="H73" i="4"/>
  <c r="I73" i="4"/>
  <c r="J73" i="4"/>
  <c r="F73" i="4"/>
  <c r="G72" i="4"/>
  <c r="H72" i="4"/>
  <c r="I72" i="4"/>
  <c r="J72" i="4"/>
  <c r="F72" i="4"/>
  <c r="G71" i="4"/>
  <c r="H71" i="4"/>
  <c r="I71" i="4"/>
  <c r="J71" i="4"/>
  <c r="F71" i="4"/>
  <c r="G70" i="4"/>
  <c r="H70" i="4"/>
  <c r="I70" i="4"/>
  <c r="J70" i="4"/>
  <c r="F70" i="4"/>
  <c r="G69" i="4"/>
  <c r="H69" i="4"/>
  <c r="I69" i="4"/>
  <c r="J69" i="4"/>
  <c r="F69" i="4"/>
  <c r="G67" i="4"/>
  <c r="H67" i="4"/>
  <c r="I67" i="4"/>
  <c r="J67" i="4"/>
  <c r="F67" i="4"/>
  <c r="G28" i="4"/>
  <c r="H28" i="4"/>
  <c r="I28" i="4"/>
  <c r="J28" i="4"/>
  <c r="F28" i="4"/>
  <c r="G25" i="4"/>
  <c r="H25" i="4"/>
  <c r="I25" i="4"/>
  <c r="J25" i="4"/>
  <c r="F25" i="4"/>
  <c r="G22" i="4"/>
  <c r="H22" i="4"/>
  <c r="I22" i="4"/>
  <c r="J22" i="4"/>
  <c r="F22" i="4"/>
  <c r="F12" i="4"/>
  <c r="G409" i="4" l="1"/>
  <c r="H409" i="4"/>
  <c r="I409" i="4"/>
  <c r="J409" i="4"/>
  <c r="F409" i="4"/>
  <c r="G372" i="4"/>
  <c r="H372" i="4"/>
  <c r="I372" i="4"/>
  <c r="J372" i="4"/>
  <c r="F372" i="4"/>
  <c r="G328" i="4"/>
  <c r="H328" i="4"/>
  <c r="I328" i="4"/>
  <c r="J328" i="4"/>
  <c r="F328" i="4"/>
  <c r="G287" i="4"/>
  <c r="H287" i="4"/>
  <c r="I287" i="4"/>
  <c r="J287" i="4"/>
  <c r="F287" i="4"/>
  <c r="G281" i="4"/>
  <c r="H281" i="4"/>
  <c r="I281" i="4"/>
  <c r="J281" i="4"/>
  <c r="F281" i="4"/>
  <c r="G279" i="4"/>
  <c r="H279" i="4"/>
  <c r="I279" i="4"/>
  <c r="J279" i="4"/>
  <c r="F279" i="4"/>
  <c r="F238" i="4"/>
  <c r="G191" i="4"/>
  <c r="H191" i="4"/>
  <c r="I191" i="4"/>
  <c r="J191" i="4"/>
  <c r="F191" i="4"/>
  <c r="G150" i="4"/>
  <c r="H150" i="4"/>
  <c r="I150" i="4"/>
  <c r="J150" i="4"/>
  <c r="F150" i="4"/>
  <c r="G149" i="4"/>
  <c r="H149" i="4"/>
  <c r="I149" i="4"/>
  <c r="J149" i="4"/>
  <c r="F149" i="4"/>
  <c r="G148" i="4"/>
  <c r="H148" i="4"/>
  <c r="I148" i="4"/>
  <c r="J148" i="4"/>
  <c r="F148" i="4"/>
  <c r="G62" i="4" l="1"/>
  <c r="H62" i="4"/>
  <c r="I62" i="4"/>
  <c r="J62" i="4"/>
  <c r="F62" i="4"/>
  <c r="G19" i="4"/>
  <c r="H19" i="4"/>
  <c r="I19" i="4"/>
  <c r="J19" i="4"/>
  <c r="F19" i="4"/>
  <c r="G13" i="4"/>
  <c r="H13" i="4"/>
  <c r="I13" i="4"/>
  <c r="J13" i="4"/>
  <c r="F13" i="4"/>
  <c r="G282" i="4" l="1"/>
  <c r="H282" i="4"/>
  <c r="I282" i="4"/>
  <c r="J282" i="4"/>
  <c r="F282" i="4"/>
  <c r="G410" i="4" l="1"/>
  <c r="H410" i="4"/>
  <c r="I410" i="4"/>
  <c r="J410" i="4"/>
  <c r="F410" i="4"/>
  <c r="G408" i="4"/>
  <c r="H408" i="4"/>
  <c r="I408" i="4"/>
  <c r="J408" i="4"/>
  <c r="F408" i="4"/>
  <c r="G402" i="4"/>
  <c r="H402" i="4"/>
  <c r="H420" i="4" s="1"/>
  <c r="I402" i="4"/>
  <c r="J402" i="4"/>
  <c r="J420" i="4" s="1"/>
  <c r="F402" i="4"/>
  <c r="F420" i="4" l="1"/>
  <c r="I420" i="4"/>
  <c r="G420" i="4"/>
  <c r="G373" i="4"/>
  <c r="H373" i="4"/>
  <c r="I373" i="4"/>
  <c r="J373" i="4"/>
  <c r="F373" i="4"/>
  <c r="G370" i="4"/>
  <c r="H370" i="4"/>
  <c r="I370" i="4"/>
  <c r="J370" i="4"/>
  <c r="F370" i="4"/>
  <c r="G368" i="4"/>
  <c r="H368" i="4"/>
  <c r="I368" i="4"/>
  <c r="J368" i="4"/>
  <c r="F368" i="4"/>
  <c r="G359" i="4"/>
  <c r="H359" i="4"/>
  <c r="I359" i="4"/>
  <c r="J359" i="4"/>
  <c r="F359" i="4"/>
  <c r="G358" i="4"/>
  <c r="H358" i="4"/>
  <c r="I358" i="4"/>
  <c r="J358" i="4"/>
  <c r="F358" i="4"/>
  <c r="G329" i="4"/>
  <c r="H329" i="4"/>
  <c r="I329" i="4"/>
  <c r="J329" i="4"/>
  <c r="F329" i="4"/>
  <c r="G324" i="4"/>
  <c r="H324" i="4"/>
  <c r="I324" i="4"/>
  <c r="J324" i="4"/>
  <c r="F324" i="4"/>
  <c r="G323" i="4"/>
  <c r="H323" i="4"/>
  <c r="I323" i="4"/>
  <c r="J323" i="4"/>
  <c r="F323" i="4"/>
  <c r="G320" i="4"/>
  <c r="H320" i="4"/>
  <c r="I320" i="4"/>
  <c r="J320" i="4"/>
  <c r="F320" i="4"/>
  <c r="G315" i="4"/>
  <c r="H315" i="4"/>
  <c r="I315" i="4"/>
  <c r="J315" i="4"/>
  <c r="F315" i="4"/>
  <c r="J331" i="4" l="1"/>
  <c r="F376" i="4"/>
  <c r="I376" i="4"/>
  <c r="G376" i="4"/>
  <c r="F331" i="4"/>
  <c r="I331" i="4"/>
  <c r="G331" i="4"/>
  <c r="J376" i="4"/>
  <c r="H376" i="4"/>
  <c r="H331" i="4"/>
  <c r="G288" i="4"/>
  <c r="H288" i="4"/>
  <c r="I288" i="4"/>
  <c r="J288" i="4"/>
  <c r="F288" i="4"/>
  <c r="G284" i="4"/>
  <c r="H284" i="4"/>
  <c r="I284" i="4"/>
  <c r="J284" i="4"/>
  <c r="F284" i="4"/>
  <c r="G283" i="4"/>
  <c r="H283" i="4"/>
  <c r="I283" i="4"/>
  <c r="J283" i="4"/>
  <c r="F283" i="4"/>
  <c r="G274" i="4"/>
  <c r="H274" i="4"/>
  <c r="I274" i="4"/>
  <c r="J274" i="4"/>
  <c r="F274" i="4"/>
  <c r="G273" i="4"/>
  <c r="H273" i="4"/>
  <c r="H292" i="4" s="1"/>
  <c r="I273" i="4"/>
  <c r="J273" i="4"/>
  <c r="J292" i="4" s="1"/>
  <c r="F273" i="4"/>
  <c r="G243" i="4"/>
  <c r="H243" i="4"/>
  <c r="I243" i="4"/>
  <c r="J243" i="4"/>
  <c r="F243" i="4"/>
  <c r="G241" i="4"/>
  <c r="H241" i="4"/>
  <c r="I241" i="4"/>
  <c r="J241" i="4"/>
  <c r="G238" i="4"/>
  <c r="H238" i="4"/>
  <c r="I238" i="4"/>
  <c r="J238" i="4"/>
  <c r="G234" i="4"/>
  <c r="H234" i="4"/>
  <c r="I234" i="4"/>
  <c r="J234" i="4"/>
  <c r="F234" i="4"/>
  <c r="G229" i="4"/>
  <c r="H229" i="4"/>
  <c r="I229" i="4"/>
  <c r="J229" i="4"/>
  <c r="F229" i="4"/>
  <c r="G228" i="4"/>
  <c r="H228" i="4"/>
  <c r="H245" i="4" s="1"/>
  <c r="I228" i="4"/>
  <c r="J228" i="4"/>
  <c r="J245" i="4" s="1"/>
  <c r="F228" i="4"/>
  <c r="F245" i="4" l="1"/>
  <c r="I245" i="4"/>
  <c r="G245" i="4"/>
  <c r="F292" i="4"/>
  <c r="I292" i="4"/>
  <c r="G292" i="4"/>
  <c r="G194" i="4"/>
  <c r="H194" i="4"/>
  <c r="I194" i="4"/>
  <c r="J194" i="4"/>
  <c r="F194" i="4"/>
  <c r="G193" i="4"/>
  <c r="H193" i="4"/>
  <c r="I193" i="4"/>
  <c r="J193" i="4"/>
  <c r="F193" i="4"/>
  <c r="G190" i="4"/>
  <c r="H190" i="4"/>
  <c r="I190" i="4"/>
  <c r="J190" i="4"/>
  <c r="F190" i="4"/>
  <c r="G185" i="4"/>
  <c r="H185" i="4"/>
  <c r="I185" i="4"/>
  <c r="J185" i="4"/>
  <c r="F185" i="4"/>
  <c r="G184" i="4"/>
  <c r="H184" i="4"/>
  <c r="I184" i="4"/>
  <c r="J184" i="4"/>
  <c r="F184" i="4"/>
  <c r="J203" i="4" l="1"/>
  <c r="H203" i="4"/>
  <c r="F203" i="4"/>
  <c r="I203" i="4"/>
  <c r="G203" i="4"/>
  <c r="G153" i="4"/>
  <c r="H153" i="4"/>
  <c r="I153" i="4"/>
  <c r="J153" i="4"/>
  <c r="F153" i="4"/>
  <c r="G152" i="4"/>
  <c r="H152" i="4"/>
  <c r="I152" i="4"/>
  <c r="J152" i="4"/>
  <c r="F152" i="4"/>
  <c r="G144" i="4"/>
  <c r="H144" i="4"/>
  <c r="I144" i="4"/>
  <c r="J144" i="4"/>
  <c r="F144" i="4"/>
  <c r="G143" i="4"/>
  <c r="H143" i="4"/>
  <c r="I143" i="4"/>
  <c r="J143" i="4"/>
  <c r="F143" i="4"/>
  <c r="H142" i="4"/>
  <c r="I142" i="4"/>
  <c r="J142" i="4"/>
  <c r="J159" i="4" s="1"/>
  <c r="F142" i="4"/>
  <c r="H159" i="4" l="1"/>
  <c r="F159" i="4"/>
  <c r="I159" i="4"/>
  <c r="G159" i="4"/>
  <c r="G116" i="4"/>
  <c r="H116" i="4"/>
  <c r="I116" i="4"/>
  <c r="J116" i="4"/>
  <c r="F116" i="4"/>
  <c r="G114" i="4"/>
  <c r="H114" i="4"/>
  <c r="I114" i="4"/>
  <c r="J114" i="4"/>
  <c r="F114" i="4"/>
  <c r="G108" i="4"/>
  <c r="H108" i="4"/>
  <c r="I108" i="4"/>
  <c r="J108" i="4"/>
  <c r="F108" i="4"/>
  <c r="G66" i="4"/>
  <c r="H66" i="4"/>
  <c r="I66" i="4"/>
  <c r="J66" i="4"/>
  <c r="F66" i="4"/>
  <c r="G65" i="4"/>
  <c r="H65" i="4"/>
  <c r="I65" i="4"/>
  <c r="J65" i="4"/>
  <c r="F65" i="4"/>
  <c r="G61" i="4"/>
  <c r="H61" i="4"/>
  <c r="I61" i="4"/>
  <c r="J61" i="4"/>
  <c r="F61" i="4"/>
  <c r="G57" i="4"/>
  <c r="H57" i="4"/>
  <c r="I57" i="4"/>
  <c r="J57" i="4"/>
  <c r="F57" i="4"/>
  <c r="G56" i="4"/>
  <c r="H56" i="4"/>
  <c r="I56" i="4"/>
  <c r="J56" i="4"/>
  <c r="F56" i="4"/>
  <c r="G55" i="4"/>
  <c r="H55" i="4"/>
  <c r="I55" i="4"/>
  <c r="J55" i="4"/>
  <c r="F55" i="4"/>
  <c r="G29" i="4"/>
  <c r="H29" i="4"/>
  <c r="I29" i="4"/>
  <c r="J29" i="4"/>
  <c r="F29" i="4"/>
  <c r="G27" i="4"/>
  <c r="H27" i="4"/>
  <c r="I27" i="4"/>
  <c r="J27" i="4"/>
  <c r="F27" i="4"/>
  <c r="G20" i="4"/>
  <c r="H20" i="4"/>
  <c r="I20" i="4"/>
  <c r="J20" i="4"/>
  <c r="F20" i="4"/>
  <c r="G18" i="4"/>
  <c r="H18" i="4"/>
  <c r="I18" i="4"/>
  <c r="J18" i="4"/>
  <c r="F18" i="4"/>
  <c r="G12" i="4"/>
  <c r="H12" i="4"/>
  <c r="I12" i="4"/>
  <c r="J12" i="4"/>
  <c r="J31" i="4" l="1"/>
  <c r="H31" i="4"/>
  <c r="F31" i="4"/>
  <c r="I31" i="4"/>
  <c r="G31" i="4"/>
</calcChain>
</file>

<file path=xl/sharedStrings.xml><?xml version="1.0" encoding="utf-8"?>
<sst xmlns="http://schemas.openxmlformats.org/spreadsheetml/2006/main" count="807" uniqueCount="198">
  <si>
    <t>Прием пищи</t>
  </si>
  <si>
    <t>Наименование блюда</t>
  </si>
  <si>
    <t>Б</t>
  </si>
  <si>
    <t>Ж</t>
  </si>
  <si>
    <t>У</t>
  </si>
  <si>
    <t>Энергетическая ценность</t>
  </si>
  <si>
    <t>Завтрак:</t>
  </si>
  <si>
    <t>Полдник</t>
  </si>
  <si>
    <t>Чай с лимоном</t>
  </si>
  <si>
    <t>150</t>
  </si>
  <si>
    <t>Хлеб пшеничный</t>
  </si>
  <si>
    <t>Обед</t>
  </si>
  <si>
    <t>2 завтрак</t>
  </si>
  <si>
    <t>Сок фруктовый</t>
  </si>
  <si>
    <t>Компот из свежих плодов</t>
  </si>
  <si>
    <t xml:space="preserve">Итого за день </t>
  </si>
  <si>
    <t>60/5</t>
  </si>
  <si>
    <t>Чай с сахаром</t>
  </si>
  <si>
    <t>150/7/3,5</t>
  </si>
  <si>
    <t>С</t>
  </si>
  <si>
    <t>Пищевые вещества (мг)</t>
  </si>
  <si>
    <t>Выход блюда       1-3 (г)</t>
  </si>
  <si>
    <t>№ Рецептуры</t>
  </si>
  <si>
    <t>ПР</t>
  </si>
  <si>
    <t xml:space="preserve"> День 2 </t>
  </si>
  <si>
    <t>Фрукты свежие</t>
  </si>
  <si>
    <t>Макаронные изделия отварные</t>
  </si>
  <si>
    <t>20</t>
  </si>
  <si>
    <t>Суп молочный с макаронными изделиями</t>
  </si>
  <si>
    <t>15</t>
  </si>
  <si>
    <t>Компот из сухофруктов</t>
  </si>
  <si>
    <t>Каша рассыпчатая</t>
  </si>
  <si>
    <t>Борщ с фасолью и картофелем</t>
  </si>
  <si>
    <t xml:space="preserve">Обед </t>
  </si>
  <si>
    <t>Чай с молоком</t>
  </si>
  <si>
    <t>Икра морковная</t>
  </si>
  <si>
    <t>Хлеб ржаной</t>
  </si>
  <si>
    <t>Какао с молоком</t>
  </si>
  <si>
    <t>Салат из свеклы с солеными огурцами</t>
  </si>
  <si>
    <t>Кисель из сока</t>
  </si>
  <si>
    <t>Кофейный напиток с молоком</t>
  </si>
  <si>
    <t>Пюре картофельное</t>
  </si>
  <si>
    <t>Салат из свеклы с черносливом</t>
  </si>
  <si>
    <t>150/5</t>
  </si>
  <si>
    <t>150/7</t>
  </si>
  <si>
    <t>Суп картофельный с макаронными изделиями</t>
  </si>
  <si>
    <t>Бутерброд с маслом сливочным</t>
  </si>
  <si>
    <t>5/15</t>
  </si>
  <si>
    <t>Борщ вегетарианский (мелкошинкованный)</t>
  </si>
  <si>
    <t xml:space="preserve">Рулет из рыбы </t>
  </si>
  <si>
    <t>Соус сметанный с томатом и луком</t>
  </si>
  <si>
    <t>Салат из свеклы с зеленым горошком</t>
  </si>
  <si>
    <t>Суп крестьянский с крупой</t>
  </si>
  <si>
    <t>Котлеты рубленые из говядины с маслом сливочным</t>
  </si>
  <si>
    <t>Картофель отварной</t>
  </si>
  <si>
    <t>Запеканка из творога с морковью</t>
  </si>
  <si>
    <t>Соус сладкий яблочный</t>
  </si>
  <si>
    <t>Суп лапша домашняя</t>
  </si>
  <si>
    <t>Плов из птицы</t>
  </si>
  <si>
    <t>Напиток из плодов шиповника</t>
  </si>
  <si>
    <t>Омлет с зеленым горошком с маслом сливочным</t>
  </si>
  <si>
    <t>Рассольник ленинградский</t>
  </si>
  <si>
    <t>Бутерброд с маслом сливочным  и с сыром</t>
  </si>
  <si>
    <t>Щи из свежей капусты с картофелем</t>
  </si>
  <si>
    <t>Рыба, тушеная с овощами</t>
  </si>
  <si>
    <t>Суп картофельный с бобовыми и с гренками из хлеба пшеничного</t>
  </si>
  <si>
    <t>81/115</t>
  </si>
  <si>
    <t>Запеканка картофельная с печенью с маслом сливочным</t>
  </si>
  <si>
    <t>120/5</t>
  </si>
  <si>
    <t>Запеканка овощная с соусом сметанным</t>
  </si>
  <si>
    <t>100/15</t>
  </si>
  <si>
    <t>155/330</t>
  </si>
  <si>
    <t>Омлет натуральный с маслом сливочным</t>
  </si>
  <si>
    <t>Сырники с картофелем с соусом молочным</t>
  </si>
  <si>
    <t>232/350</t>
  </si>
  <si>
    <t>50/15</t>
  </si>
  <si>
    <t>Суп из овощей</t>
  </si>
  <si>
    <t>Салат из отварной свеклы</t>
  </si>
  <si>
    <t>Выход блюда       3-7 (г)</t>
  </si>
  <si>
    <t>180/5</t>
  </si>
  <si>
    <t>180</t>
  </si>
  <si>
    <t>80/5</t>
  </si>
  <si>
    <t>180/10</t>
  </si>
  <si>
    <t>180/10/4</t>
  </si>
  <si>
    <t>10</t>
  </si>
  <si>
    <t>30/5/10</t>
  </si>
  <si>
    <t>160/5</t>
  </si>
  <si>
    <t>Драчена с маслом сливочным</t>
  </si>
  <si>
    <t>180/14</t>
  </si>
  <si>
    <t>60/60</t>
  </si>
  <si>
    <t>288/356</t>
  </si>
  <si>
    <t xml:space="preserve">Фрикадельки мясные с соусом </t>
  </si>
  <si>
    <t>80/80</t>
  </si>
  <si>
    <t>100/30</t>
  </si>
  <si>
    <t>80/30</t>
  </si>
  <si>
    <t>Гуляш из отварного мяса</t>
  </si>
  <si>
    <t>150/15</t>
  </si>
  <si>
    <t>Рассольник домашний со сметаной</t>
  </si>
  <si>
    <t>Молоко кипяченое</t>
  </si>
  <si>
    <t>200/5</t>
  </si>
  <si>
    <t xml:space="preserve">Соус сметанный </t>
  </si>
  <si>
    <t>Суп молочный с крупой</t>
  </si>
  <si>
    <t>Беф-строганов из говядины</t>
  </si>
  <si>
    <t>78 (С)</t>
  </si>
  <si>
    <t>Овощи соленые</t>
  </si>
  <si>
    <t>Оладьи из печени (говяжьей) с маслом сливочным</t>
  </si>
  <si>
    <t>98 (С)</t>
  </si>
  <si>
    <t xml:space="preserve">Сыр твердый </t>
  </si>
  <si>
    <t>179 (С)</t>
  </si>
  <si>
    <t>20/5/10</t>
  </si>
  <si>
    <t>50/5</t>
  </si>
  <si>
    <t>Котлеты мясные с яблоком с маслом сливочным</t>
  </si>
  <si>
    <t>150/20</t>
  </si>
  <si>
    <t>Крендель сахарный</t>
  </si>
  <si>
    <t>Мясо тушеное с овощами в соусе</t>
  </si>
  <si>
    <t>Котлеты рубленные из кур, запеченные с соусом молочным</t>
  </si>
  <si>
    <t>Коржик молочный</t>
  </si>
  <si>
    <t>Вареники ленивые отварные со сгущенным молоком</t>
  </si>
  <si>
    <t>80/10</t>
  </si>
  <si>
    <t>30</t>
  </si>
  <si>
    <t>180/20</t>
  </si>
  <si>
    <t>15\5</t>
  </si>
  <si>
    <t>5</t>
  </si>
  <si>
    <t>15/5</t>
  </si>
  <si>
    <t>307/352</t>
  </si>
  <si>
    <t>Кондитерское изделие</t>
  </si>
  <si>
    <t xml:space="preserve">Кондитеское изделие </t>
  </si>
  <si>
    <t>Вареники ленивые отварные с с соусом молочным сладким</t>
  </si>
  <si>
    <t>Суфле из творога (паровое) со сгущенным молоком</t>
  </si>
  <si>
    <t>110/15</t>
  </si>
  <si>
    <t>80/20</t>
  </si>
  <si>
    <t>230/351</t>
  </si>
  <si>
    <t>Суфле из рыбы с масло сливочным</t>
  </si>
  <si>
    <t>МЕНЮ ПРИГОТАВЛИВАЕМЫХ БЛЮД НА ЗИМНЕ-ВЕСЕННИЙ ПЕРИОД ДЛЯ ОРГАНИЗАЦИИ ПИТАНИЯ ДЕТЕЙ В ВОЗРАСТЕ                                                               3-7 ЛЕТ</t>
  </si>
  <si>
    <t>МЕНЮ ПРИГОТАВЛИВАЕМЫХ БЛЮД НА ЗИМНЕ- ВЕСЕННИЙ ПЕРИОД ДЛЯ ОРГАНИЗАЦИИ ПИТАНИЯ ДЕТЕЙ В ВОЗРАСТЕ                                                              1,6 Г - 3 ЛЕТ</t>
  </si>
  <si>
    <t>Каша молочная жидкая с овсяной крупой  с маслом сливочным</t>
  </si>
  <si>
    <t>Овощи соленые -помидор</t>
  </si>
  <si>
    <t>Фрукты свежие - яблоко</t>
  </si>
  <si>
    <t>Кисломолочный продукт - ряженка</t>
  </si>
  <si>
    <t>Каша молочная жидкая с овсяной крупой с маслом сливочным</t>
  </si>
  <si>
    <t>Овощи соленые - помидор</t>
  </si>
  <si>
    <t xml:space="preserve">Суп молочный с ячневой крупой </t>
  </si>
  <si>
    <t>Овощи соленые - огурец</t>
  </si>
  <si>
    <t>Каша пшеничная рассыпчатая</t>
  </si>
  <si>
    <t xml:space="preserve">Суп молочный с ячневой  крупой </t>
  </si>
  <si>
    <t>Фрукты свежие  -  яблоко</t>
  </si>
  <si>
    <t>Каша пшеничная  рассыпчатая</t>
  </si>
  <si>
    <t xml:space="preserve">Каша гречневая рассыпчатая </t>
  </si>
  <si>
    <t>Каша рассыпчатая гречневая</t>
  </si>
  <si>
    <t xml:space="preserve">Суп молочный с овсяной крупой </t>
  </si>
  <si>
    <t>Овощи соленые  -  огурец</t>
  </si>
  <si>
    <t>Каша вязкая ячневая</t>
  </si>
  <si>
    <t xml:space="preserve">Суп молочный с овсяной крупой крупой </t>
  </si>
  <si>
    <t>Каша вязкая молочная рисовая</t>
  </si>
  <si>
    <t>Компот из свежих яблок</t>
  </si>
  <si>
    <t>Каша жидкая пшенная молочная  с маслом сливочным</t>
  </si>
  <si>
    <t>Каша вязкая молочная  овсяная</t>
  </si>
  <si>
    <t>Каша рассыпчатая  гречневая</t>
  </si>
  <si>
    <t xml:space="preserve">Коржик молочный  </t>
  </si>
  <si>
    <t>Кисломолочный продукт - кефир</t>
  </si>
  <si>
    <t>Кисломолочный продукт  -  кефир</t>
  </si>
  <si>
    <t>Фрукты свежие  яблоко</t>
  </si>
  <si>
    <t>Каша жидкая молочная пшенная с маслом сливочным</t>
  </si>
  <si>
    <t>Каша вязкая молочная  из риса и пшена</t>
  </si>
  <si>
    <t xml:space="preserve">  </t>
  </si>
  <si>
    <t xml:space="preserve">Стоимость  163,14  руб. </t>
  </si>
  <si>
    <t xml:space="preserve">Стоимость  131,73  руб. </t>
  </si>
  <si>
    <t xml:space="preserve">Стоимость  188   руб. </t>
  </si>
  <si>
    <t xml:space="preserve">Стоимость  157,71   руб. </t>
  </si>
  <si>
    <t xml:space="preserve">Стоимость  190,31   руб. </t>
  </si>
  <si>
    <t xml:space="preserve">Стоимость  132,82   руб. </t>
  </si>
  <si>
    <t xml:space="preserve">  день 10 </t>
  </si>
  <si>
    <t xml:space="preserve"> день 9 </t>
  </si>
  <si>
    <t xml:space="preserve">Стоимость  132,19  руб. </t>
  </si>
  <si>
    <t xml:space="preserve"> день 8 </t>
  </si>
  <si>
    <t xml:space="preserve">Стоимость  144,24    руб. </t>
  </si>
  <si>
    <t xml:space="preserve"> день 7 </t>
  </si>
  <si>
    <t xml:space="preserve">Стоимость  187,68    руб. </t>
  </si>
  <si>
    <t xml:space="preserve"> день 6 </t>
  </si>
  <si>
    <t xml:space="preserve">Стоимость  162,25   руб. </t>
  </si>
  <si>
    <t xml:space="preserve"> день 5 </t>
  </si>
  <si>
    <t xml:space="preserve">Стоимость  154,59  руб. </t>
  </si>
  <si>
    <t xml:space="preserve"> день 4  </t>
  </si>
  <si>
    <t xml:space="preserve">Стоимость  192,40  руб. </t>
  </si>
  <si>
    <t xml:space="preserve"> день 3  </t>
  </si>
  <si>
    <t xml:space="preserve">Стоимость  182,08  руб. </t>
  </si>
  <si>
    <t xml:space="preserve"> день 1 </t>
  </si>
  <si>
    <t xml:space="preserve"> день 10 </t>
  </si>
  <si>
    <t xml:space="preserve">Стоимость  166,86   руб. </t>
  </si>
  <si>
    <t xml:space="preserve">Стоимость  183,18   руб. </t>
  </si>
  <si>
    <t xml:space="preserve">Стоимость  237,41  руб. </t>
  </si>
  <si>
    <t xml:space="preserve"> день 6</t>
  </si>
  <si>
    <t xml:space="preserve">Стоимость  195,88  руб. </t>
  </si>
  <si>
    <t xml:space="preserve">Стоимость  195,56  руб. </t>
  </si>
  <si>
    <t xml:space="preserve">день 4  </t>
  </si>
  <si>
    <t xml:space="preserve">Стоимость  245,38  руб. </t>
  </si>
  <si>
    <t xml:space="preserve"> день 3 </t>
  </si>
  <si>
    <t xml:space="preserve">Стоимость  210,90 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</si>
</sst>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99">
    <xf numFmtId="0" fontId="0" fillId="0" borderId="0" xfId="0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2" borderId="0" xfId="0" applyFill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14" fillId="0" borderId="0" xfId="0" applyFont="1"/>
    <xf numFmtId="0" fontId="4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2" borderId="1" xfId="0" applyFont="1" applyFill="1" applyBorder="1"/>
    <xf numFmtId="0" fontId="16" fillId="2" borderId="0" xfId="0" applyFont="1" applyFill="1"/>
    <xf numFmtId="0" fontId="17" fillId="2" borderId="1" xfId="0" applyFont="1" applyFill="1" applyBorder="1"/>
    <xf numFmtId="49" fontId="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9" fillId="0" borderId="7" xfId="1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/>
    <xf numFmtId="0" fontId="21" fillId="0" borderId="0" xfId="0" applyFont="1"/>
    <xf numFmtId="0" fontId="7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4" fillId="2" borderId="1" xfId="0" applyNumberFormat="1" applyFont="1" applyFill="1" applyBorder="1" applyAlignment="1">
      <alignment horizontal="center"/>
    </xf>
    <xf numFmtId="0" fontId="20" fillId="2" borderId="0" xfId="0" applyFont="1" applyFill="1" applyAlignment="1">
      <alignment vertical="center"/>
    </xf>
    <xf numFmtId="2" fontId="9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3" fillId="2" borderId="1" xfId="0" applyFont="1" applyFill="1" applyBorder="1"/>
    <xf numFmtId="0" fontId="13" fillId="0" borderId="1" xfId="0" applyFont="1" applyBorder="1" applyAlignment="1">
      <alignment horizontal="right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448"/>
  <sheetViews>
    <sheetView topLeftCell="A111" zoomScale="90" zoomScaleNormal="90" workbookViewId="0">
      <selection activeCell="N17" sqref="N17"/>
    </sheetView>
  </sheetViews>
  <sheetFormatPr defaultRowHeight="15" x14ac:dyDescent="0.25"/>
  <cols>
    <col min="2" max="2" width="10.140625" customWidth="1"/>
    <col min="3" max="3" width="10.42578125" customWidth="1"/>
    <col min="4" max="4" width="33.42578125" customWidth="1"/>
    <col min="5" max="5" width="14.85546875" customWidth="1"/>
    <col min="6" max="6" width="14.42578125" customWidth="1"/>
    <col min="7" max="7" width="13.5703125" customWidth="1"/>
    <col min="8" max="8" width="13.85546875" customWidth="1"/>
    <col min="9" max="9" width="14.42578125" customWidth="1"/>
    <col min="10" max="10" width="13.85546875" customWidth="1"/>
    <col min="11" max="11" width="12.85546875" customWidth="1"/>
  </cols>
  <sheetData>
    <row r="3" spans="3:11" ht="34.5" customHeight="1" x14ac:dyDescent="0.25">
      <c r="C3" s="94" t="s">
        <v>134</v>
      </c>
      <c r="D3" s="94"/>
      <c r="E3" s="94"/>
      <c r="F3" s="94"/>
      <c r="G3" s="94"/>
      <c r="H3" s="94"/>
      <c r="I3" s="94"/>
      <c r="J3" s="94"/>
      <c r="K3" s="94"/>
    </row>
    <row r="4" spans="3:11" ht="13.5" customHeight="1" x14ac:dyDescent="0.25">
      <c r="C4" s="50"/>
      <c r="D4" s="50"/>
      <c r="E4" s="50"/>
      <c r="F4" s="50"/>
      <c r="G4" s="50"/>
      <c r="H4" s="50"/>
      <c r="I4" s="51"/>
      <c r="J4" s="52"/>
      <c r="K4" s="52"/>
    </row>
    <row r="5" spans="3:11" ht="15.75" customHeight="1" x14ac:dyDescent="0.25">
      <c r="C5" s="50"/>
      <c r="D5" s="50"/>
      <c r="E5" s="50"/>
      <c r="F5" s="50"/>
      <c r="G5" s="50"/>
      <c r="H5" s="50"/>
      <c r="I5" s="83"/>
      <c r="J5" s="83"/>
      <c r="K5" s="83"/>
    </row>
    <row r="6" spans="3:11" ht="15" customHeight="1" x14ac:dyDescent="0.25">
      <c r="C6" s="50"/>
      <c r="D6" s="50"/>
      <c r="E6" s="50"/>
      <c r="F6" s="50"/>
      <c r="G6" s="50"/>
      <c r="H6" s="50"/>
      <c r="I6" s="51"/>
      <c r="J6" s="83"/>
      <c r="K6" s="83"/>
    </row>
    <row r="7" spans="3:11" ht="15" customHeight="1" x14ac:dyDescent="0.25">
      <c r="C7" s="50"/>
      <c r="D7" s="50"/>
      <c r="E7" s="50"/>
      <c r="F7" s="50"/>
      <c r="G7" s="50"/>
      <c r="H7" s="50"/>
      <c r="I7" s="50"/>
      <c r="J7" s="50"/>
      <c r="K7" s="50"/>
    </row>
    <row r="8" spans="3:11" ht="18" customHeight="1" x14ac:dyDescent="0.25">
      <c r="C8" s="73" t="s">
        <v>186</v>
      </c>
      <c r="D8" s="73"/>
      <c r="E8" s="73"/>
      <c r="F8" s="73"/>
      <c r="G8" s="73"/>
      <c r="H8" s="73"/>
      <c r="I8" s="73"/>
      <c r="J8" s="73"/>
      <c r="K8" s="73"/>
    </row>
    <row r="9" spans="3:11" ht="25.5" customHeight="1" x14ac:dyDescent="0.25">
      <c r="C9" s="74" t="s">
        <v>0</v>
      </c>
      <c r="D9" s="76" t="s">
        <v>1</v>
      </c>
      <c r="E9" s="74" t="s">
        <v>21</v>
      </c>
      <c r="F9" s="78" t="s">
        <v>20</v>
      </c>
      <c r="G9" s="79"/>
      <c r="H9" s="80"/>
      <c r="I9" s="81" t="s">
        <v>5</v>
      </c>
      <c r="J9" s="43"/>
      <c r="K9" s="17" t="s">
        <v>22</v>
      </c>
    </row>
    <row r="10" spans="3:11" ht="18" customHeight="1" x14ac:dyDescent="0.25">
      <c r="C10" s="75"/>
      <c r="D10" s="77"/>
      <c r="E10" s="75"/>
      <c r="F10" s="14" t="s">
        <v>2</v>
      </c>
      <c r="G10" s="14" t="s">
        <v>3</v>
      </c>
      <c r="H10" s="14" t="s">
        <v>4</v>
      </c>
      <c r="I10" s="82"/>
      <c r="J10" s="18" t="s">
        <v>19</v>
      </c>
      <c r="K10" s="9"/>
    </row>
    <row r="11" spans="3:11" ht="17.25" customHeight="1" x14ac:dyDescent="0.25"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5">
        <v>6</v>
      </c>
      <c r="I11" s="15">
        <v>7</v>
      </c>
      <c r="J11" s="16">
        <v>8</v>
      </c>
      <c r="K11" s="16">
        <v>9</v>
      </c>
    </row>
    <row r="12" spans="3:11" x14ac:dyDescent="0.25">
      <c r="C12" s="10" t="s">
        <v>6</v>
      </c>
      <c r="D12" s="4" t="s">
        <v>163</v>
      </c>
      <c r="E12" s="5">
        <v>150</v>
      </c>
      <c r="F12" s="7">
        <v>4.34</v>
      </c>
      <c r="G12" s="7">
        <v>7.98</v>
      </c>
      <c r="H12" s="7">
        <v>23.91</v>
      </c>
      <c r="I12" s="7">
        <v>185.71</v>
      </c>
      <c r="J12" s="12">
        <v>0.65800000000000003</v>
      </c>
      <c r="K12" s="9">
        <v>175</v>
      </c>
    </row>
    <row r="13" spans="3:11" ht="17.25" customHeight="1" x14ac:dyDescent="0.25">
      <c r="C13" s="3"/>
      <c r="D13" s="4" t="s">
        <v>34</v>
      </c>
      <c r="E13" s="6" t="s">
        <v>9</v>
      </c>
      <c r="F13" s="12">
        <v>2.65</v>
      </c>
      <c r="G13" s="12">
        <v>2.33</v>
      </c>
      <c r="H13" s="12">
        <v>11.31</v>
      </c>
      <c r="I13" s="12">
        <v>77</v>
      </c>
      <c r="J13" s="12">
        <v>1.19</v>
      </c>
      <c r="K13" s="9">
        <v>394</v>
      </c>
    </row>
    <row r="14" spans="3:11" ht="17.25" customHeight="1" x14ac:dyDescent="0.25">
      <c r="C14" s="3"/>
      <c r="D14" s="4" t="s">
        <v>46</v>
      </c>
      <c r="E14" s="6" t="s">
        <v>47</v>
      </c>
      <c r="F14" s="7">
        <v>0.89</v>
      </c>
      <c r="G14" s="7">
        <v>2.75</v>
      </c>
      <c r="H14" s="7">
        <v>5.32</v>
      </c>
      <c r="I14" s="7">
        <v>49.5</v>
      </c>
      <c r="J14" s="12">
        <v>0</v>
      </c>
      <c r="K14" s="9">
        <v>1</v>
      </c>
    </row>
    <row r="15" spans="3:11" ht="17.25" customHeight="1" x14ac:dyDescent="0.25">
      <c r="C15" s="27"/>
      <c r="D15" s="27"/>
      <c r="E15" s="28"/>
      <c r="F15" s="29"/>
      <c r="G15" s="29"/>
      <c r="H15" s="29"/>
      <c r="I15" s="29"/>
      <c r="J15" s="30"/>
      <c r="K15" s="31"/>
    </row>
    <row r="16" spans="3:11" ht="17.25" customHeight="1" x14ac:dyDescent="0.25">
      <c r="C16" s="10" t="s">
        <v>12</v>
      </c>
      <c r="D16" s="3" t="s">
        <v>145</v>
      </c>
      <c r="E16" s="5">
        <v>60</v>
      </c>
      <c r="F16" s="7">
        <v>0.24</v>
      </c>
      <c r="G16" s="7">
        <v>0.24</v>
      </c>
      <c r="H16" s="7">
        <v>7.59</v>
      </c>
      <c r="I16" s="7">
        <v>28.2</v>
      </c>
      <c r="J16" s="12">
        <v>6</v>
      </c>
      <c r="K16" s="9">
        <v>368</v>
      </c>
    </row>
    <row r="17" spans="3:11" x14ac:dyDescent="0.25">
      <c r="C17" s="32"/>
      <c r="D17" s="27"/>
      <c r="E17" s="28"/>
      <c r="F17" s="29"/>
      <c r="G17" s="29"/>
      <c r="H17" s="29"/>
      <c r="I17" s="29"/>
      <c r="J17" s="30"/>
      <c r="K17" s="31"/>
    </row>
    <row r="18" spans="3:11" x14ac:dyDescent="0.25">
      <c r="C18" s="10" t="s">
        <v>11</v>
      </c>
      <c r="D18" s="4" t="s">
        <v>35</v>
      </c>
      <c r="E18" s="5">
        <v>40</v>
      </c>
      <c r="F18" s="7">
        <v>0.87</v>
      </c>
      <c r="G18" s="7">
        <v>1.84</v>
      </c>
      <c r="H18" s="7">
        <v>4.3499999999999996</v>
      </c>
      <c r="I18" s="7">
        <v>37.479999999999997</v>
      </c>
      <c r="J18" s="12">
        <v>2.0499999999999998</v>
      </c>
      <c r="K18" s="9">
        <v>54</v>
      </c>
    </row>
    <row r="19" spans="3:11" ht="26.25" x14ac:dyDescent="0.25">
      <c r="C19" s="10"/>
      <c r="D19" s="24" t="s">
        <v>48</v>
      </c>
      <c r="E19" s="5">
        <v>150</v>
      </c>
      <c r="F19" s="7">
        <v>1.64</v>
      </c>
      <c r="G19" s="7">
        <v>3.56</v>
      </c>
      <c r="H19" s="7">
        <v>8.2100000000000009</v>
      </c>
      <c r="I19" s="7">
        <v>71.55</v>
      </c>
      <c r="J19" s="12">
        <v>10.66</v>
      </c>
      <c r="K19" s="9">
        <v>59</v>
      </c>
    </row>
    <row r="20" spans="3:11" x14ac:dyDescent="0.25">
      <c r="C20" s="3"/>
      <c r="D20" s="4" t="s">
        <v>49</v>
      </c>
      <c r="E20" s="25">
        <v>60</v>
      </c>
      <c r="F20" s="7">
        <v>8.56</v>
      </c>
      <c r="G20" s="7">
        <v>4.33</v>
      </c>
      <c r="H20" s="7">
        <v>6.59</v>
      </c>
      <c r="I20" s="7">
        <v>100</v>
      </c>
      <c r="J20" s="12">
        <v>1.2</v>
      </c>
      <c r="K20" s="9">
        <v>266</v>
      </c>
    </row>
    <row r="21" spans="3:11" ht="16.5" customHeight="1" x14ac:dyDescent="0.25">
      <c r="C21" s="3"/>
      <c r="D21" s="4" t="s">
        <v>100</v>
      </c>
      <c r="E21" s="5">
        <v>15</v>
      </c>
      <c r="F21" s="7">
        <v>0.21</v>
      </c>
      <c r="G21" s="7">
        <v>0.75</v>
      </c>
      <c r="H21" s="7">
        <v>0.88</v>
      </c>
      <c r="I21" s="7">
        <v>11.11</v>
      </c>
      <c r="J21" s="12">
        <v>5.7000000000000002E-3</v>
      </c>
      <c r="K21" s="9">
        <v>354</v>
      </c>
    </row>
    <row r="22" spans="3:11" x14ac:dyDescent="0.25">
      <c r="C22" s="3"/>
      <c r="D22" s="24" t="s">
        <v>41</v>
      </c>
      <c r="E22" s="5">
        <v>100</v>
      </c>
      <c r="F22" s="7">
        <v>2.04</v>
      </c>
      <c r="G22" s="7">
        <v>3.2</v>
      </c>
      <c r="H22" s="7">
        <v>13.63</v>
      </c>
      <c r="I22" s="7">
        <v>91.5</v>
      </c>
      <c r="J22" s="12">
        <v>12.1</v>
      </c>
      <c r="K22" s="9">
        <v>321</v>
      </c>
    </row>
    <row r="23" spans="3:11" x14ac:dyDescent="0.25">
      <c r="C23" s="25"/>
      <c r="D23" s="4" t="s">
        <v>13</v>
      </c>
      <c r="E23" s="5">
        <v>180</v>
      </c>
      <c r="F23" s="7">
        <v>0.9</v>
      </c>
      <c r="G23" s="7">
        <v>0</v>
      </c>
      <c r="H23" s="7">
        <v>22.86</v>
      </c>
      <c r="I23" s="7">
        <v>95.04</v>
      </c>
      <c r="J23" s="12">
        <v>7.2</v>
      </c>
      <c r="K23" s="9">
        <v>399</v>
      </c>
    </row>
    <row r="24" spans="3:11" x14ac:dyDescent="0.25">
      <c r="C24" s="25"/>
      <c r="D24" s="3" t="s">
        <v>10</v>
      </c>
      <c r="E24" s="5">
        <v>15</v>
      </c>
      <c r="F24" s="7">
        <v>1.18</v>
      </c>
      <c r="G24" s="7">
        <v>0.15</v>
      </c>
      <c r="H24" s="7">
        <v>7.24</v>
      </c>
      <c r="I24" s="7">
        <v>35.25</v>
      </c>
      <c r="J24" s="12">
        <v>0</v>
      </c>
      <c r="K24" s="9" t="s">
        <v>23</v>
      </c>
    </row>
    <row r="25" spans="3:11" x14ac:dyDescent="0.25">
      <c r="C25" s="25"/>
      <c r="D25" s="3" t="s">
        <v>36</v>
      </c>
      <c r="E25" s="5">
        <v>30</v>
      </c>
      <c r="F25" s="7">
        <v>1.98</v>
      </c>
      <c r="G25" s="7">
        <v>0.36</v>
      </c>
      <c r="H25" s="7">
        <v>10.02</v>
      </c>
      <c r="I25" s="7">
        <v>52.2</v>
      </c>
      <c r="J25" s="12">
        <v>0</v>
      </c>
      <c r="K25" s="9" t="s">
        <v>23</v>
      </c>
    </row>
    <row r="26" spans="3:11" x14ac:dyDescent="0.25">
      <c r="C26" s="27"/>
      <c r="D26" s="27"/>
      <c r="E26" s="28"/>
      <c r="F26" s="29"/>
      <c r="G26" s="29"/>
      <c r="H26" s="29"/>
      <c r="I26" s="29"/>
      <c r="J26" s="30"/>
      <c r="K26" s="31"/>
    </row>
    <row r="27" spans="3:11" x14ac:dyDescent="0.25">
      <c r="C27" s="10" t="s">
        <v>7</v>
      </c>
      <c r="D27" s="4" t="s">
        <v>87</v>
      </c>
      <c r="E27" s="5" t="s">
        <v>16</v>
      </c>
      <c r="F27" s="7">
        <v>6.42</v>
      </c>
      <c r="G27" s="7">
        <v>8.77</v>
      </c>
      <c r="H27" s="7">
        <v>3.96</v>
      </c>
      <c r="I27" s="7">
        <v>120</v>
      </c>
      <c r="J27" s="12">
        <v>0.21</v>
      </c>
      <c r="K27" s="9">
        <v>228</v>
      </c>
    </row>
    <row r="28" spans="3:11" ht="15" customHeight="1" x14ac:dyDescent="0.25">
      <c r="C28" s="3"/>
      <c r="D28" s="3" t="s">
        <v>10</v>
      </c>
      <c r="E28" s="5">
        <v>15</v>
      </c>
      <c r="F28" s="7">
        <v>1.18</v>
      </c>
      <c r="G28" s="7">
        <v>0.15</v>
      </c>
      <c r="H28" s="7">
        <v>7.24</v>
      </c>
      <c r="I28" s="7">
        <v>35.25</v>
      </c>
      <c r="J28" s="12">
        <v>0</v>
      </c>
      <c r="K28" s="9" t="s">
        <v>23</v>
      </c>
    </row>
    <row r="29" spans="3:11" x14ac:dyDescent="0.25">
      <c r="C29" s="3"/>
      <c r="D29" s="3" t="s">
        <v>17</v>
      </c>
      <c r="E29" s="5" t="s">
        <v>44</v>
      </c>
      <c r="F29" s="7">
        <v>2.2200000000000002</v>
      </c>
      <c r="G29" s="7">
        <v>1.95</v>
      </c>
      <c r="H29" s="7">
        <v>11.93</v>
      </c>
      <c r="I29" s="7">
        <v>74.16</v>
      </c>
      <c r="J29" s="7">
        <v>0.02</v>
      </c>
      <c r="K29" s="9">
        <v>392</v>
      </c>
    </row>
    <row r="30" spans="3:11" x14ac:dyDescent="0.25">
      <c r="C30" s="27"/>
      <c r="D30" s="27"/>
      <c r="E30" s="28"/>
      <c r="F30" s="29"/>
      <c r="G30" s="29"/>
      <c r="H30" s="29"/>
      <c r="I30" s="29"/>
      <c r="J30" s="30"/>
      <c r="K30" s="31"/>
    </row>
    <row r="31" spans="3:11" ht="15.75" x14ac:dyDescent="0.25">
      <c r="C31" s="69" t="s">
        <v>15</v>
      </c>
      <c r="D31" s="70"/>
      <c r="E31" s="1"/>
      <c r="F31" s="11">
        <f>SUM(F11:F29)</f>
        <v>39.32</v>
      </c>
      <c r="G31" s="11">
        <f t="shared" ref="G31:J31" si="0">SUM(G11:G29)</f>
        <v>43.360000000000007</v>
      </c>
      <c r="H31" s="11">
        <f t="shared" si="0"/>
        <v>151.04</v>
      </c>
      <c r="I31" s="11">
        <f t="shared" si="0"/>
        <v>1070.95</v>
      </c>
      <c r="J31" s="46">
        <f t="shared" si="0"/>
        <v>49.293700000000008</v>
      </c>
      <c r="K31" s="9"/>
    </row>
    <row r="32" spans="3:11" ht="15.75" x14ac:dyDescent="0.25">
      <c r="C32" s="69" t="s">
        <v>166</v>
      </c>
      <c r="D32" s="70"/>
      <c r="E32" s="1"/>
      <c r="F32" s="11"/>
      <c r="G32" s="11"/>
      <c r="H32" s="11"/>
      <c r="I32" s="11"/>
      <c r="J32" s="46"/>
      <c r="K32" s="9"/>
    </row>
    <row r="33" spans="4:11" x14ac:dyDescent="0.25">
      <c r="H33" s="2"/>
    </row>
    <row r="34" spans="4:11" x14ac:dyDescent="0.25">
      <c r="D34" s="53"/>
    </row>
    <row r="35" spans="4:11" ht="14.25" customHeight="1" x14ac:dyDescent="0.25"/>
    <row r="36" spans="4:11" ht="15.75" hidden="1" x14ac:dyDescent="0.25">
      <c r="D36" s="95"/>
      <c r="E36" s="95"/>
      <c r="F36" s="95"/>
      <c r="G36" s="95"/>
      <c r="H36" s="95"/>
      <c r="I36" s="95"/>
      <c r="J36" s="95"/>
      <c r="K36" s="95"/>
    </row>
    <row r="37" spans="4:11" hidden="1" x14ac:dyDescent="0.25"/>
    <row r="38" spans="4:11" hidden="1" x14ac:dyDescent="0.25"/>
    <row r="39" spans="4:11" hidden="1" x14ac:dyDescent="0.25"/>
    <row r="40" spans="4:11" hidden="1" x14ac:dyDescent="0.25"/>
    <row r="41" spans="4:11" hidden="1" x14ac:dyDescent="0.25"/>
    <row r="42" spans="4:11" hidden="1" x14ac:dyDescent="0.25"/>
    <row r="43" spans="4:11" hidden="1" x14ac:dyDescent="0.25"/>
    <row r="44" spans="4:11" hidden="1" x14ac:dyDescent="0.25"/>
    <row r="45" spans="4:11" hidden="1" x14ac:dyDescent="0.25"/>
    <row r="46" spans="4:11" hidden="1" x14ac:dyDescent="0.25"/>
    <row r="47" spans="4:11" hidden="1" x14ac:dyDescent="0.25"/>
    <row r="48" spans="4:11" hidden="1" x14ac:dyDescent="0.25">
      <c r="H48" s="51"/>
      <c r="I48" s="52"/>
      <c r="J48" s="52"/>
    </row>
    <row r="49" spans="3:12" hidden="1" x14ac:dyDescent="0.25">
      <c r="H49" s="83"/>
      <c r="I49" s="83"/>
      <c r="J49" s="83"/>
    </row>
    <row r="50" spans="3:12" hidden="1" x14ac:dyDescent="0.25">
      <c r="H50" s="51"/>
      <c r="I50" s="83"/>
      <c r="J50" s="83"/>
    </row>
    <row r="51" spans="3:12" ht="15.75" x14ac:dyDescent="0.25">
      <c r="C51" s="73" t="s">
        <v>24</v>
      </c>
      <c r="D51" s="73"/>
      <c r="E51" s="73"/>
      <c r="F51" s="73"/>
      <c r="G51" s="73"/>
      <c r="H51" s="73"/>
      <c r="I51" s="73"/>
      <c r="J51" s="73"/>
      <c r="K51" s="73"/>
    </row>
    <row r="52" spans="3:12" x14ac:dyDescent="0.25">
      <c r="C52" s="74" t="s">
        <v>0</v>
      </c>
      <c r="D52" s="76" t="s">
        <v>1</v>
      </c>
      <c r="E52" s="74" t="s">
        <v>21</v>
      </c>
      <c r="F52" s="78" t="s">
        <v>20</v>
      </c>
      <c r="G52" s="79"/>
      <c r="H52" s="80"/>
      <c r="I52" s="81" t="s">
        <v>5</v>
      </c>
      <c r="J52" s="43"/>
      <c r="K52" s="17" t="s">
        <v>22</v>
      </c>
    </row>
    <row r="53" spans="3:12" x14ac:dyDescent="0.25">
      <c r="C53" s="75"/>
      <c r="D53" s="77"/>
      <c r="E53" s="75"/>
      <c r="F53" s="14" t="s">
        <v>2</v>
      </c>
      <c r="G53" s="14" t="s">
        <v>3</v>
      </c>
      <c r="H53" s="14" t="s">
        <v>4</v>
      </c>
      <c r="I53" s="82"/>
      <c r="J53" s="18" t="s">
        <v>19</v>
      </c>
      <c r="K53" s="9"/>
    </row>
    <row r="54" spans="3:12" x14ac:dyDescent="0.25">
      <c r="C54" s="15">
        <v>1</v>
      </c>
      <c r="D54" s="15">
        <v>2</v>
      </c>
      <c r="E54" s="15">
        <v>3</v>
      </c>
      <c r="F54" s="15">
        <v>4</v>
      </c>
      <c r="G54" s="15">
        <v>5</v>
      </c>
      <c r="H54" s="15">
        <v>6</v>
      </c>
      <c r="I54" s="15">
        <v>7</v>
      </c>
      <c r="J54" s="16">
        <v>8</v>
      </c>
      <c r="K54" s="16">
        <v>9</v>
      </c>
    </row>
    <row r="55" spans="3:12" ht="18" customHeight="1" x14ac:dyDescent="0.25">
      <c r="C55" s="10" t="s">
        <v>6</v>
      </c>
      <c r="D55" s="4" t="s">
        <v>101</v>
      </c>
      <c r="E55" s="5">
        <v>150</v>
      </c>
      <c r="F55" s="7">
        <v>3.9</v>
      </c>
      <c r="G55" s="7">
        <v>3.81</v>
      </c>
      <c r="H55" s="7">
        <v>12.31</v>
      </c>
      <c r="I55" s="7">
        <v>99.15</v>
      </c>
      <c r="J55" s="12">
        <v>0.68</v>
      </c>
      <c r="K55" s="9">
        <v>94</v>
      </c>
    </row>
    <row r="56" spans="3:12" x14ac:dyDescent="0.25">
      <c r="C56" s="3"/>
      <c r="D56" s="24" t="s">
        <v>37</v>
      </c>
      <c r="E56" s="6" t="s">
        <v>9</v>
      </c>
      <c r="F56" s="7">
        <v>3.15</v>
      </c>
      <c r="G56" s="7">
        <v>2.72</v>
      </c>
      <c r="H56" s="7">
        <v>12.96</v>
      </c>
      <c r="I56" s="7">
        <v>89</v>
      </c>
      <c r="J56" s="12">
        <v>1.2</v>
      </c>
      <c r="K56" s="9">
        <v>397</v>
      </c>
    </row>
    <row r="57" spans="3:12" s="13" customFormat="1" x14ac:dyDescent="0.25">
      <c r="C57" s="20"/>
      <c r="D57" s="24" t="s">
        <v>10</v>
      </c>
      <c r="E57" s="36" t="s">
        <v>29</v>
      </c>
      <c r="F57" s="7">
        <v>1.18</v>
      </c>
      <c r="G57" s="7">
        <v>0.15</v>
      </c>
      <c r="H57" s="7">
        <v>7.24</v>
      </c>
      <c r="I57" s="7">
        <v>35.25</v>
      </c>
      <c r="J57" s="12">
        <v>0</v>
      </c>
      <c r="K57" s="22" t="s">
        <v>23</v>
      </c>
    </row>
    <row r="58" spans="3:12" ht="15" customHeight="1" x14ac:dyDescent="0.25">
      <c r="C58" s="27"/>
      <c r="D58" s="27"/>
      <c r="E58" s="28"/>
      <c r="F58" s="29"/>
      <c r="G58" s="29"/>
      <c r="H58" s="29"/>
      <c r="I58" s="29"/>
      <c r="J58" s="30"/>
      <c r="K58" s="31"/>
    </row>
    <row r="59" spans="3:12" ht="15" customHeight="1" x14ac:dyDescent="0.25">
      <c r="C59" s="10" t="s">
        <v>12</v>
      </c>
      <c r="D59" s="3" t="s">
        <v>25</v>
      </c>
      <c r="E59" s="25">
        <v>60</v>
      </c>
      <c r="F59" s="7">
        <v>0.24</v>
      </c>
      <c r="G59" s="7">
        <v>0.24</v>
      </c>
      <c r="H59" s="7">
        <v>7.59</v>
      </c>
      <c r="I59" s="7">
        <v>28.2</v>
      </c>
      <c r="J59" s="12">
        <v>6</v>
      </c>
      <c r="K59" s="9">
        <v>368</v>
      </c>
    </row>
    <row r="60" spans="3:12" x14ac:dyDescent="0.25">
      <c r="C60" s="32"/>
      <c r="D60" s="27"/>
      <c r="E60" s="28"/>
      <c r="F60" s="29"/>
      <c r="G60" s="29"/>
      <c r="H60" s="29"/>
      <c r="I60" s="29"/>
      <c r="J60" s="30"/>
      <c r="K60" s="31"/>
    </row>
    <row r="61" spans="3:12" ht="16.5" customHeight="1" x14ac:dyDescent="0.25">
      <c r="C61" s="10" t="s">
        <v>11</v>
      </c>
      <c r="D61" s="4" t="s">
        <v>51</v>
      </c>
      <c r="E61" s="5">
        <v>40</v>
      </c>
      <c r="F61" s="7">
        <v>0.65</v>
      </c>
      <c r="G61" s="7">
        <v>1.64</v>
      </c>
      <c r="H61" s="7">
        <v>2.91</v>
      </c>
      <c r="I61" s="7">
        <v>29.16</v>
      </c>
      <c r="J61" s="12">
        <v>2.74</v>
      </c>
      <c r="K61" s="9">
        <v>34</v>
      </c>
    </row>
    <row r="62" spans="3:12" ht="15.75" customHeight="1" x14ac:dyDescent="0.25">
      <c r="C62" s="10"/>
      <c r="D62" s="4" t="s">
        <v>52</v>
      </c>
      <c r="E62" s="5">
        <v>180</v>
      </c>
      <c r="F62" s="7">
        <v>1.07</v>
      </c>
      <c r="G62" s="7">
        <v>3.53</v>
      </c>
      <c r="H62" s="7">
        <v>4.38</v>
      </c>
      <c r="I62" s="7">
        <v>54.9</v>
      </c>
      <c r="J62" s="12">
        <v>7.11</v>
      </c>
      <c r="K62" s="9">
        <v>80</v>
      </c>
      <c r="L62" s="26"/>
    </row>
    <row r="63" spans="3:12" ht="26.25" x14ac:dyDescent="0.25">
      <c r="C63" s="3"/>
      <c r="D63" s="4" t="s">
        <v>53</v>
      </c>
      <c r="E63" s="25" t="s">
        <v>16</v>
      </c>
      <c r="F63" s="7">
        <v>9.5</v>
      </c>
      <c r="G63" s="7">
        <v>7.19</v>
      </c>
      <c r="H63" s="7">
        <v>9.57</v>
      </c>
      <c r="I63" s="7">
        <v>139.94</v>
      </c>
      <c r="J63" s="12">
        <v>9.0999999999999998E-2</v>
      </c>
      <c r="K63" s="22">
        <v>282</v>
      </c>
    </row>
    <row r="64" spans="3:12" x14ac:dyDescent="0.25">
      <c r="C64" s="3"/>
      <c r="D64" s="4" t="s">
        <v>54</v>
      </c>
      <c r="E64" s="5">
        <v>100</v>
      </c>
      <c r="F64" s="7">
        <v>2.5000000000000001E-2</v>
      </c>
      <c r="G64" s="7">
        <v>2.87</v>
      </c>
      <c r="H64" s="7">
        <v>15.34</v>
      </c>
      <c r="I64" s="7">
        <v>94.9</v>
      </c>
      <c r="J64" s="12">
        <v>14</v>
      </c>
      <c r="K64" s="9">
        <v>318</v>
      </c>
    </row>
    <row r="65" spans="3:11" x14ac:dyDescent="0.25">
      <c r="C65" s="20"/>
      <c r="D65" s="24" t="s">
        <v>14</v>
      </c>
      <c r="E65" s="25">
        <v>150</v>
      </c>
      <c r="F65" s="7">
        <v>0.12</v>
      </c>
      <c r="G65" s="7">
        <v>0.12</v>
      </c>
      <c r="H65" s="7">
        <v>20.91</v>
      </c>
      <c r="I65" s="7">
        <v>85.95</v>
      </c>
      <c r="J65" s="12">
        <v>0.67</v>
      </c>
      <c r="K65" s="22">
        <v>372</v>
      </c>
    </row>
    <row r="66" spans="3:11" x14ac:dyDescent="0.25">
      <c r="C66" s="21"/>
      <c r="D66" s="3" t="s">
        <v>10</v>
      </c>
      <c r="E66" s="5">
        <v>15</v>
      </c>
      <c r="F66" s="7">
        <v>1.18</v>
      </c>
      <c r="G66" s="7">
        <v>0.15</v>
      </c>
      <c r="H66" s="7">
        <v>7.24</v>
      </c>
      <c r="I66" s="7">
        <v>35.25</v>
      </c>
      <c r="J66" s="12">
        <v>0</v>
      </c>
      <c r="K66" s="9" t="s">
        <v>23</v>
      </c>
    </row>
    <row r="67" spans="3:11" x14ac:dyDescent="0.25">
      <c r="C67" s="21"/>
      <c r="D67" s="3" t="s">
        <v>36</v>
      </c>
      <c r="E67" s="5">
        <v>30</v>
      </c>
      <c r="F67" s="7">
        <v>1.98</v>
      </c>
      <c r="G67" s="7">
        <v>0.36</v>
      </c>
      <c r="H67" s="7">
        <v>10.02</v>
      </c>
      <c r="I67" s="7">
        <v>52.2</v>
      </c>
      <c r="J67" s="12">
        <v>0</v>
      </c>
      <c r="K67" s="9" t="s">
        <v>23</v>
      </c>
    </row>
    <row r="68" spans="3:11" s="13" customFormat="1" x14ac:dyDescent="0.25">
      <c r="C68" s="27"/>
      <c r="D68" s="27"/>
      <c r="E68" s="28"/>
      <c r="F68" s="29"/>
      <c r="G68" s="29"/>
      <c r="H68" s="29"/>
      <c r="I68" s="29"/>
      <c r="J68" s="30"/>
      <c r="K68" s="31"/>
    </row>
    <row r="69" spans="3:11" x14ac:dyDescent="0.25">
      <c r="C69" s="10" t="s">
        <v>7</v>
      </c>
      <c r="D69" s="4" t="s">
        <v>104</v>
      </c>
      <c r="E69" s="5">
        <v>20</v>
      </c>
      <c r="F69" s="7">
        <v>0.22</v>
      </c>
      <c r="G69" s="7">
        <v>0.02</v>
      </c>
      <c r="H69" s="7">
        <v>0.7</v>
      </c>
      <c r="I69" s="7">
        <v>4</v>
      </c>
      <c r="J69" s="12">
        <v>2.1</v>
      </c>
      <c r="K69" s="9">
        <v>71</v>
      </c>
    </row>
    <row r="70" spans="3:11" ht="26.25" x14ac:dyDescent="0.25">
      <c r="C70" s="10"/>
      <c r="D70" s="4" t="s">
        <v>105</v>
      </c>
      <c r="E70" s="5">
        <v>65</v>
      </c>
      <c r="F70" s="44">
        <v>10.6</v>
      </c>
      <c r="G70" s="45">
        <v>6.51</v>
      </c>
      <c r="H70" s="45">
        <v>2.2599999999999998</v>
      </c>
      <c r="I70" s="45">
        <v>113.63</v>
      </c>
      <c r="J70" s="45">
        <v>2.96</v>
      </c>
      <c r="K70" s="9" t="s">
        <v>106</v>
      </c>
    </row>
    <row r="71" spans="3:11" x14ac:dyDescent="0.25">
      <c r="C71" s="10"/>
      <c r="D71" s="4" t="s">
        <v>31</v>
      </c>
      <c r="E71" s="5">
        <v>100</v>
      </c>
      <c r="F71" s="7">
        <v>5.73</v>
      </c>
      <c r="G71" s="7">
        <v>4.0599999999999996</v>
      </c>
      <c r="H71" s="7">
        <v>25.76</v>
      </c>
      <c r="I71" s="7">
        <v>162.5</v>
      </c>
      <c r="J71" s="12">
        <v>0</v>
      </c>
      <c r="K71" s="9">
        <v>313</v>
      </c>
    </row>
    <row r="72" spans="3:11" x14ac:dyDescent="0.25">
      <c r="C72" s="10"/>
      <c r="D72" s="4" t="s">
        <v>10</v>
      </c>
      <c r="E72" s="5">
        <v>15</v>
      </c>
      <c r="F72" s="7">
        <v>1.18</v>
      </c>
      <c r="G72" s="7">
        <v>0.15</v>
      </c>
      <c r="H72" s="7">
        <v>7.24</v>
      </c>
      <c r="I72" s="7">
        <v>35.25</v>
      </c>
      <c r="J72" s="12">
        <v>0</v>
      </c>
      <c r="K72" s="9" t="s">
        <v>23</v>
      </c>
    </row>
    <row r="73" spans="3:11" x14ac:dyDescent="0.25">
      <c r="C73" s="3"/>
      <c r="D73" s="3" t="s">
        <v>8</v>
      </c>
      <c r="E73" s="5" t="s">
        <v>18</v>
      </c>
      <c r="F73" s="7">
        <v>7.0000000000000007E-2</v>
      </c>
      <c r="G73" s="7">
        <v>0.01</v>
      </c>
      <c r="H73" s="7">
        <v>7.1</v>
      </c>
      <c r="I73" s="7">
        <v>29</v>
      </c>
      <c r="J73" s="12">
        <v>1.42</v>
      </c>
      <c r="K73" s="9">
        <v>393</v>
      </c>
    </row>
    <row r="74" spans="3:11" x14ac:dyDescent="0.25">
      <c r="C74" s="27"/>
      <c r="D74" s="27"/>
      <c r="E74" s="28"/>
      <c r="F74" s="29"/>
      <c r="G74" s="29"/>
      <c r="H74" s="29"/>
      <c r="I74" s="29"/>
      <c r="J74" s="30"/>
      <c r="K74" s="31"/>
    </row>
    <row r="75" spans="3:11" x14ac:dyDescent="0.25">
      <c r="C75" s="3"/>
      <c r="D75" s="19" t="s">
        <v>15</v>
      </c>
      <c r="E75" s="25"/>
      <c r="F75" s="46">
        <f>SUM(F54:F72)</f>
        <v>44.725000000000001</v>
      </c>
      <c r="G75" s="11">
        <f>SUM(G54:G72)</f>
        <v>38.520000000000003</v>
      </c>
      <c r="H75" s="11">
        <f>SUM(H54:H72)</f>
        <v>152.43</v>
      </c>
      <c r="I75" s="11">
        <f>SUM(I54:I72)</f>
        <v>1066.2800000000002</v>
      </c>
      <c r="J75" s="46">
        <f>SUM(J54:J72)</f>
        <v>45.551000000000002</v>
      </c>
      <c r="K75" s="9"/>
    </row>
    <row r="76" spans="3:11" ht="15.75" x14ac:dyDescent="0.25">
      <c r="C76" s="69" t="s">
        <v>185</v>
      </c>
      <c r="D76" s="70"/>
      <c r="E76" s="1"/>
      <c r="F76" s="46"/>
      <c r="G76" s="11"/>
      <c r="H76" s="11"/>
      <c r="I76" s="11"/>
      <c r="J76" s="46"/>
      <c r="K76" s="9"/>
    </row>
    <row r="78" spans="3:11" x14ac:dyDescent="0.25">
      <c r="D78" s="53"/>
    </row>
    <row r="79" spans="3:11" ht="3" customHeight="1" x14ac:dyDescent="0.25"/>
    <row r="80" spans="3:11" hidden="1" x14ac:dyDescent="0.25"/>
    <row r="81" spans="3:11" hidden="1" x14ac:dyDescent="0.25"/>
    <row r="82" spans="3:11" hidden="1" x14ac:dyDescent="0.25"/>
    <row r="83" spans="3:11" hidden="1" x14ac:dyDescent="0.25"/>
    <row r="84" spans="3:11" hidden="1" x14ac:dyDescent="0.25"/>
    <row r="85" spans="3:11" hidden="1" x14ac:dyDescent="0.25"/>
    <row r="86" spans="3:11" hidden="1" x14ac:dyDescent="0.25"/>
    <row r="87" spans="3:11" hidden="1" x14ac:dyDescent="0.25"/>
    <row r="88" spans="3:11" hidden="1" x14ac:dyDescent="0.25"/>
    <row r="89" spans="3:11" hidden="1" x14ac:dyDescent="0.25"/>
    <row r="90" spans="3:11" ht="13.5" hidden="1" customHeight="1" x14ac:dyDescent="0.25"/>
    <row r="91" spans="3:11" ht="13.5" hidden="1" customHeight="1" x14ac:dyDescent="0.25"/>
    <row r="92" spans="3:11" ht="13.5" hidden="1" customHeight="1" x14ac:dyDescent="0.25"/>
    <row r="93" spans="3:11" ht="13.5" hidden="1" customHeight="1" x14ac:dyDescent="0.25">
      <c r="C93" t="s">
        <v>164</v>
      </c>
      <c r="I93" s="51"/>
      <c r="J93" s="52"/>
      <c r="K93" s="52"/>
    </row>
    <row r="94" spans="3:11" hidden="1" x14ac:dyDescent="0.25">
      <c r="I94" s="83"/>
      <c r="J94" s="83"/>
      <c r="K94" s="83"/>
    </row>
    <row r="95" spans="3:11" hidden="1" x14ac:dyDescent="0.25">
      <c r="I95" s="51"/>
      <c r="J95" s="83"/>
      <c r="K95" s="83"/>
    </row>
    <row r="97" spans="3:12" ht="15.75" x14ac:dyDescent="0.25">
      <c r="C97" s="73" t="s">
        <v>184</v>
      </c>
      <c r="D97" s="73"/>
      <c r="E97" s="73"/>
      <c r="F97" s="73"/>
      <c r="G97" s="73"/>
      <c r="H97" s="73"/>
      <c r="I97" s="73"/>
      <c r="J97" s="73"/>
      <c r="K97" s="73"/>
    </row>
    <row r="98" spans="3:12" x14ac:dyDescent="0.25">
      <c r="C98" s="74" t="s">
        <v>0</v>
      </c>
      <c r="D98" s="76" t="s">
        <v>1</v>
      </c>
      <c r="E98" s="74" t="s">
        <v>21</v>
      </c>
      <c r="F98" s="78" t="s">
        <v>20</v>
      </c>
      <c r="G98" s="79"/>
      <c r="H98" s="80"/>
      <c r="I98" s="81" t="s">
        <v>5</v>
      </c>
      <c r="J98" s="43"/>
      <c r="K98" s="17" t="s">
        <v>22</v>
      </c>
    </row>
    <row r="99" spans="3:12" ht="15" customHeight="1" x14ac:dyDescent="0.25">
      <c r="C99" s="75"/>
      <c r="D99" s="77"/>
      <c r="E99" s="75"/>
      <c r="F99" s="14" t="s">
        <v>2</v>
      </c>
      <c r="G99" s="14" t="s">
        <v>3</v>
      </c>
      <c r="H99" s="14" t="s">
        <v>4</v>
      </c>
      <c r="I99" s="82"/>
      <c r="J99" s="18" t="s">
        <v>19</v>
      </c>
      <c r="K99" s="9"/>
    </row>
    <row r="100" spans="3:12" x14ac:dyDescent="0.25">
      <c r="C100" s="15">
        <v>1</v>
      </c>
      <c r="D100" s="15">
        <v>2</v>
      </c>
      <c r="E100" s="15">
        <v>3</v>
      </c>
      <c r="F100" s="15">
        <v>4</v>
      </c>
      <c r="G100" s="15">
        <v>5</v>
      </c>
      <c r="H100" s="15">
        <v>6</v>
      </c>
      <c r="I100" s="15">
        <v>7</v>
      </c>
      <c r="J100" s="16">
        <v>8</v>
      </c>
      <c r="K100" s="16">
        <v>9</v>
      </c>
    </row>
    <row r="101" spans="3:12" ht="18" customHeight="1" x14ac:dyDescent="0.25">
      <c r="C101" s="10" t="s">
        <v>6</v>
      </c>
      <c r="D101" s="4" t="s">
        <v>55</v>
      </c>
      <c r="E101" s="5">
        <v>100</v>
      </c>
      <c r="F101" s="7">
        <v>11.65</v>
      </c>
      <c r="G101" s="7">
        <v>10.28</v>
      </c>
      <c r="H101" s="7">
        <v>23.77</v>
      </c>
      <c r="I101" s="7">
        <v>234</v>
      </c>
      <c r="J101" s="12">
        <v>0.7</v>
      </c>
      <c r="K101" s="9">
        <v>238</v>
      </c>
    </row>
    <row r="102" spans="3:12" ht="17.25" customHeight="1" x14ac:dyDescent="0.25">
      <c r="C102" s="10"/>
      <c r="D102" s="4" t="s">
        <v>56</v>
      </c>
      <c r="E102" s="5">
        <v>15</v>
      </c>
      <c r="F102" s="7">
        <v>0.01</v>
      </c>
      <c r="G102" s="7">
        <v>0.01</v>
      </c>
      <c r="H102" s="7">
        <v>2.5499999999999998</v>
      </c>
      <c r="I102" s="7">
        <v>10.39</v>
      </c>
      <c r="J102" s="12">
        <v>0.13</v>
      </c>
      <c r="K102" s="9">
        <v>362</v>
      </c>
    </row>
    <row r="103" spans="3:12" ht="18" customHeight="1" x14ac:dyDescent="0.25">
      <c r="C103" s="3"/>
      <c r="D103" s="4" t="s">
        <v>17</v>
      </c>
      <c r="E103" s="6" t="s">
        <v>44</v>
      </c>
      <c r="F103" s="7">
        <v>2.2200000000000002</v>
      </c>
      <c r="G103" s="7">
        <v>1.95</v>
      </c>
      <c r="H103" s="7">
        <v>11.93</v>
      </c>
      <c r="I103" s="7">
        <v>74.16</v>
      </c>
      <c r="J103" s="7">
        <v>0.02</v>
      </c>
      <c r="K103" s="9">
        <v>392</v>
      </c>
    </row>
    <row r="104" spans="3:12" ht="18" customHeight="1" x14ac:dyDescent="0.25">
      <c r="C104" s="3"/>
      <c r="D104" s="4" t="s">
        <v>107</v>
      </c>
      <c r="E104" s="6" t="s">
        <v>122</v>
      </c>
      <c r="F104" s="7">
        <v>1.1599999999999999</v>
      </c>
      <c r="G104" s="7">
        <v>1.47</v>
      </c>
      <c r="H104" s="7">
        <v>0</v>
      </c>
      <c r="I104" s="7">
        <v>18.489999999999998</v>
      </c>
      <c r="J104" s="12">
        <v>3.5000000000000003E-2</v>
      </c>
      <c r="K104" s="9">
        <v>7</v>
      </c>
    </row>
    <row r="105" spans="3:12" x14ac:dyDescent="0.25">
      <c r="C105" s="3"/>
      <c r="D105" s="4" t="s">
        <v>10</v>
      </c>
      <c r="E105" s="6" t="s">
        <v>29</v>
      </c>
      <c r="F105" s="7">
        <v>1.18</v>
      </c>
      <c r="G105" s="7">
        <v>0.15</v>
      </c>
      <c r="H105" s="7">
        <v>7.24</v>
      </c>
      <c r="I105" s="7">
        <v>35.25</v>
      </c>
      <c r="J105" s="12">
        <v>0</v>
      </c>
      <c r="K105" s="9" t="s">
        <v>23</v>
      </c>
    </row>
    <row r="106" spans="3:12" x14ac:dyDescent="0.25">
      <c r="C106" s="27"/>
      <c r="D106" s="27"/>
      <c r="E106" s="28"/>
      <c r="F106" s="29"/>
      <c r="G106" s="29"/>
      <c r="H106" s="29"/>
      <c r="I106" s="29"/>
      <c r="J106" s="30"/>
      <c r="K106" s="31"/>
    </row>
    <row r="107" spans="3:12" x14ac:dyDescent="0.25">
      <c r="C107" s="10" t="s">
        <v>12</v>
      </c>
      <c r="D107" s="3" t="s">
        <v>13</v>
      </c>
      <c r="E107" s="5">
        <v>150</v>
      </c>
      <c r="F107" s="7">
        <v>0.75</v>
      </c>
      <c r="G107" s="7">
        <v>0</v>
      </c>
      <c r="H107" s="7">
        <v>15.15</v>
      </c>
      <c r="I107" s="7">
        <v>64</v>
      </c>
      <c r="J107" s="12">
        <v>3</v>
      </c>
      <c r="K107" s="9">
        <v>399</v>
      </c>
    </row>
    <row r="108" spans="3:12" x14ac:dyDescent="0.25">
      <c r="C108" s="32"/>
      <c r="D108" s="27"/>
      <c r="E108" s="28"/>
      <c r="F108" s="29"/>
      <c r="G108" s="29"/>
      <c r="H108" s="29"/>
      <c r="I108" s="29"/>
      <c r="J108" s="30"/>
      <c r="K108" s="31"/>
    </row>
    <row r="109" spans="3:12" x14ac:dyDescent="0.25">
      <c r="C109" s="10" t="s">
        <v>11</v>
      </c>
      <c r="D109" s="24" t="s">
        <v>38</v>
      </c>
      <c r="E109" s="25">
        <v>40</v>
      </c>
      <c r="F109" s="21">
        <v>0.56999999999999995</v>
      </c>
      <c r="G109" s="21">
        <v>2.44</v>
      </c>
      <c r="H109" s="21">
        <v>2.67</v>
      </c>
      <c r="I109" s="21">
        <v>34.96</v>
      </c>
      <c r="J109" s="23">
        <v>3.4</v>
      </c>
      <c r="K109" s="22">
        <v>36</v>
      </c>
    </row>
    <row r="110" spans="3:12" ht="15.75" customHeight="1" x14ac:dyDescent="0.25">
      <c r="C110" s="8"/>
      <c r="D110" s="24" t="s">
        <v>63</v>
      </c>
      <c r="E110" s="5">
        <v>150</v>
      </c>
      <c r="F110" s="7">
        <v>1.05</v>
      </c>
      <c r="G110" s="7">
        <v>2.96</v>
      </c>
      <c r="H110" s="7">
        <v>4.7300000000000004</v>
      </c>
      <c r="I110" s="7">
        <v>53.85</v>
      </c>
      <c r="J110" s="12">
        <v>9.4700000000000006</v>
      </c>
      <c r="K110" s="9">
        <v>67</v>
      </c>
      <c r="L110" s="26"/>
    </row>
    <row r="111" spans="3:12" ht="18" customHeight="1" x14ac:dyDescent="0.25">
      <c r="C111" s="10"/>
      <c r="D111" s="4" t="s">
        <v>64</v>
      </c>
      <c r="E111" s="5" t="s">
        <v>94</v>
      </c>
      <c r="F111" s="7">
        <v>10.9</v>
      </c>
      <c r="G111" s="7">
        <v>6.26</v>
      </c>
      <c r="H111" s="7">
        <v>3.03</v>
      </c>
      <c r="I111" s="7">
        <v>111.3</v>
      </c>
      <c r="J111" s="12">
        <v>2.4700000000000002</v>
      </c>
      <c r="K111" s="9">
        <v>247</v>
      </c>
    </row>
    <row r="112" spans="3:12" ht="15" customHeight="1" x14ac:dyDescent="0.25">
      <c r="C112" s="10"/>
      <c r="D112" s="24" t="s">
        <v>41</v>
      </c>
      <c r="E112" s="5">
        <v>100</v>
      </c>
      <c r="F112" s="7">
        <v>2.04</v>
      </c>
      <c r="G112" s="7">
        <v>3.2</v>
      </c>
      <c r="H112" s="7">
        <v>13.62</v>
      </c>
      <c r="I112" s="7">
        <v>91.5</v>
      </c>
      <c r="J112" s="12">
        <v>12.1</v>
      </c>
      <c r="K112" s="9">
        <v>321</v>
      </c>
    </row>
    <row r="113" spans="2:11" ht="16.5" customHeight="1" x14ac:dyDescent="0.25">
      <c r="C113" s="10"/>
      <c r="D113" s="24" t="s">
        <v>59</v>
      </c>
      <c r="E113" s="5">
        <v>150</v>
      </c>
      <c r="F113" s="7">
        <v>0.51</v>
      </c>
      <c r="G113" s="7">
        <v>0.21</v>
      </c>
      <c r="H113" s="7">
        <v>14.23</v>
      </c>
      <c r="I113" s="7">
        <v>61</v>
      </c>
      <c r="J113" s="12">
        <v>75</v>
      </c>
      <c r="K113" s="9">
        <v>398</v>
      </c>
    </row>
    <row r="114" spans="2:11" x14ac:dyDescent="0.25">
      <c r="C114" s="3"/>
      <c r="D114" s="4" t="s">
        <v>10</v>
      </c>
      <c r="E114" s="5">
        <v>15</v>
      </c>
      <c r="F114" s="7">
        <v>1.18</v>
      </c>
      <c r="G114" s="7">
        <v>0.15</v>
      </c>
      <c r="H114" s="7">
        <v>7.24</v>
      </c>
      <c r="I114" s="7">
        <v>35.25</v>
      </c>
      <c r="J114" s="12">
        <v>0</v>
      </c>
      <c r="K114" s="9" t="s">
        <v>23</v>
      </c>
    </row>
    <row r="115" spans="2:11" x14ac:dyDescent="0.25">
      <c r="C115" s="3"/>
      <c r="D115" s="4" t="s">
        <v>36</v>
      </c>
      <c r="E115" s="5">
        <v>20</v>
      </c>
      <c r="F115" s="7">
        <v>1.32</v>
      </c>
      <c r="G115" s="7">
        <v>0.24</v>
      </c>
      <c r="H115" s="7">
        <v>6.68</v>
      </c>
      <c r="I115" s="7">
        <v>34.799999999999997</v>
      </c>
      <c r="J115" s="12">
        <v>0</v>
      </c>
      <c r="K115" s="9" t="s">
        <v>23</v>
      </c>
    </row>
    <row r="116" spans="2:11" x14ac:dyDescent="0.25">
      <c r="B116" s="8"/>
      <c r="C116" s="27"/>
      <c r="D116" s="27"/>
      <c r="E116" s="28"/>
      <c r="F116" s="29"/>
      <c r="G116" s="29"/>
      <c r="H116" s="29"/>
      <c r="I116" s="29"/>
      <c r="J116" s="30"/>
      <c r="K116" s="31"/>
    </row>
    <row r="117" spans="2:11" ht="26.25" x14ac:dyDescent="0.25">
      <c r="C117" s="10" t="s">
        <v>7</v>
      </c>
      <c r="D117" s="24" t="s">
        <v>60</v>
      </c>
      <c r="E117" s="25" t="s">
        <v>16</v>
      </c>
      <c r="F117" s="7">
        <v>4.8899999999999997</v>
      </c>
      <c r="G117" s="7">
        <v>6.05</v>
      </c>
      <c r="H117" s="7">
        <v>6.3</v>
      </c>
      <c r="I117" s="7">
        <v>99</v>
      </c>
      <c r="J117" s="12">
        <v>0.53</v>
      </c>
      <c r="K117" s="9">
        <v>219</v>
      </c>
    </row>
    <row r="118" spans="2:11" x14ac:dyDescent="0.25">
      <c r="C118" s="3"/>
      <c r="D118" s="20" t="s">
        <v>98</v>
      </c>
      <c r="E118" s="25">
        <v>150</v>
      </c>
      <c r="F118" s="7">
        <v>4.58</v>
      </c>
      <c r="G118" s="7">
        <v>4.08</v>
      </c>
      <c r="H118" s="7">
        <v>7.58</v>
      </c>
      <c r="I118" s="7">
        <v>85</v>
      </c>
      <c r="J118" s="7">
        <v>2.0499999999999998</v>
      </c>
      <c r="K118" s="22">
        <v>400</v>
      </c>
    </row>
    <row r="119" spans="2:11" x14ac:dyDescent="0.25">
      <c r="C119" s="3"/>
      <c r="D119" s="20" t="s">
        <v>125</v>
      </c>
      <c r="E119" s="25">
        <v>30</v>
      </c>
      <c r="F119" s="7">
        <v>1.65</v>
      </c>
      <c r="G119" s="7">
        <v>1.8</v>
      </c>
      <c r="H119" s="7">
        <v>21.6</v>
      </c>
      <c r="I119" s="7">
        <v>109.2</v>
      </c>
      <c r="J119" s="7"/>
      <c r="K119" s="22" t="s">
        <v>23</v>
      </c>
    </row>
    <row r="120" spans="2:11" x14ac:dyDescent="0.25">
      <c r="C120" s="3"/>
      <c r="D120" s="20" t="s">
        <v>10</v>
      </c>
      <c r="E120" s="25">
        <v>15</v>
      </c>
      <c r="F120" s="7">
        <v>1.18</v>
      </c>
      <c r="G120" s="7">
        <v>0.15</v>
      </c>
      <c r="H120" s="7">
        <v>7.24</v>
      </c>
      <c r="I120" s="7">
        <v>35.25</v>
      </c>
      <c r="J120" s="12">
        <v>0</v>
      </c>
      <c r="K120" s="22" t="s">
        <v>23</v>
      </c>
    </row>
    <row r="121" spans="2:11" x14ac:dyDescent="0.25">
      <c r="C121" s="3"/>
      <c r="D121" s="20"/>
      <c r="E121" s="25"/>
      <c r="F121" s="7"/>
      <c r="G121" s="7"/>
      <c r="H121" s="7"/>
      <c r="I121" s="7"/>
      <c r="J121" s="12"/>
      <c r="K121" s="22"/>
    </row>
    <row r="122" spans="2:11" ht="15.75" x14ac:dyDescent="0.25">
      <c r="C122" s="20"/>
      <c r="D122" s="97" t="s">
        <v>15</v>
      </c>
      <c r="E122" s="25"/>
      <c r="F122" s="21">
        <v>49.66</v>
      </c>
      <c r="G122" s="21">
        <v>46.249999999999993</v>
      </c>
      <c r="H122" s="21">
        <v>154.32</v>
      </c>
      <c r="I122" s="21">
        <v>1159.1499999999999</v>
      </c>
      <c r="J122" s="23">
        <v>116.905</v>
      </c>
      <c r="K122" s="22"/>
    </row>
    <row r="123" spans="2:11" ht="15.75" x14ac:dyDescent="0.25">
      <c r="C123" s="69" t="s">
        <v>183</v>
      </c>
      <c r="D123" s="70"/>
      <c r="E123" s="1"/>
      <c r="F123" s="11"/>
      <c r="G123" s="11"/>
      <c r="H123" s="11"/>
      <c r="I123" s="11"/>
      <c r="J123" s="46"/>
      <c r="K123" s="9"/>
    </row>
    <row r="125" spans="2:11" x14ac:dyDescent="0.25">
      <c r="D125" s="53"/>
    </row>
    <row r="126" spans="2:11" hidden="1" x14ac:dyDescent="0.25"/>
    <row r="127" spans="2:11" hidden="1" x14ac:dyDescent="0.25"/>
    <row r="128" spans="2:11" hidden="1" x14ac:dyDescent="0.25"/>
    <row r="129" spans="3:11" hidden="1" x14ac:dyDescent="0.25"/>
    <row r="130" spans="3:11" hidden="1" x14ac:dyDescent="0.25"/>
    <row r="131" spans="3:11" ht="29.25" hidden="1" customHeight="1" x14ac:dyDescent="0.25"/>
    <row r="132" spans="3:11" hidden="1" x14ac:dyDescent="0.25"/>
    <row r="133" spans="3:11" hidden="1" x14ac:dyDescent="0.25"/>
    <row r="134" spans="3:11" hidden="1" x14ac:dyDescent="0.25"/>
    <row r="135" spans="3:11" hidden="1" x14ac:dyDescent="0.25"/>
    <row r="136" spans="3:11" hidden="1" x14ac:dyDescent="0.25"/>
    <row r="137" spans="3:11" hidden="1" x14ac:dyDescent="0.25"/>
    <row r="138" spans="3:11" hidden="1" x14ac:dyDescent="0.25">
      <c r="I138" s="51"/>
      <c r="J138" s="52"/>
      <c r="K138" s="52"/>
    </row>
    <row r="139" spans="3:11" hidden="1" x14ac:dyDescent="0.25">
      <c r="I139" s="83"/>
      <c r="J139" s="83"/>
      <c r="K139" s="83"/>
    </row>
    <row r="140" spans="3:11" x14ac:dyDescent="0.25">
      <c r="I140" s="51"/>
      <c r="J140" s="83"/>
      <c r="K140" s="83"/>
    </row>
    <row r="142" spans="3:11" ht="15.75" x14ac:dyDescent="0.25">
      <c r="C142" s="73" t="s">
        <v>182</v>
      </c>
      <c r="D142" s="73"/>
      <c r="E142" s="73"/>
      <c r="F142" s="73"/>
      <c r="G142" s="73"/>
      <c r="H142" s="73"/>
      <c r="I142" s="73"/>
      <c r="J142" s="73"/>
      <c r="K142" s="73"/>
    </row>
    <row r="143" spans="3:11" x14ac:dyDescent="0.25">
      <c r="C143" s="84" t="s">
        <v>0</v>
      </c>
      <c r="D143" s="86" t="s">
        <v>1</v>
      </c>
      <c r="E143" s="84" t="s">
        <v>21</v>
      </c>
      <c r="F143" s="88" t="s">
        <v>20</v>
      </c>
      <c r="G143" s="89"/>
      <c r="H143" s="90"/>
      <c r="I143" s="91" t="s">
        <v>5</v>
      </c>
      <c r="J143" s="54"/>
      <c r="K143" s="55" t="s">
        <v>22</v>
      </c>
    </row>
    <row r="144" spans="3:11" x14ac:dyDescent="0.25">
      <c r="C144" s="85"/>
      <c r="D144" s="87"/>
      <c r="E144" s="85"/>
      <c r="F144" s="56" t="s">
        <v>2</v>
      </c>
      <c r="G144" s="56" t="s">
        <v>3</v>
      </c>
      <c r="H144" s="56" t="s">
        <v>4</v>
      </c>
      <c r="I144" s="92"/>
      <c r="J144" s="57" t="s">
        <v>19</v>
      </c>
      <c r="K144" s="22"/>
    </row>
    <row r="145" spans="3:12" x14ac:dyDescent="0.25">
      <c r="C145" s="58">
        <v>1</v>
      </c>
      <c r="D145" s="58">
        <v>2</v>
      </c>
      <c r="E145" s="58">
        <v>3</v>
      </c>
      <c r="F145" s="58">
        <v>4</v>
      </c>
      <c r="G145" s="58">
        <v>5</v>
      </c>
      <c r="H145" s="58">
        <v>6</v>
      </c>
      <c r="I145" s="58">
        <v>7</v>
      </c>
      <c r="J145" s="59">
        <v>8</v>
      </c>
      <c r="K145" s="59">
        <v>9</v>
      </c>
    </row>
    <row r="146" spans="3:12" ht="27.75" customHeight="1" x14ac:dyDescent="0.25">
      <c r="C146" s="33" t="s">
        <v>6</v>
      </c>
      <c r="D146" s="63" t="s">
        <v>135</v>
      </c>
      <c r="E146" s="25" t="s">
        <v>43</v>
      </c>
      <c r="F146" s="21">
        <v>6.03</v>
      </c>
      <c r="G146" s="21">
        <v>9.4600000000000009</v>
      </c>
      <c r="H146" s="21">
        <v>25.29</v>
      </c>
      <c r="I146" s="21">
        <v>210.35</v>
      </c>
      <c r="J146" s="23">
        <v>0.86</v>
      </c>
      <c r="K146" s="22">
        <v>185</v>
      </c>
    </row>
    <row r="147" spans="3:12" ht="17.25" customHeight="1" x14ac:dyDescent="0.25">
      <c r="C147" s="20"/>
      <c r="D147" s="63" t="s">
        <v>10</v>
      </c>
      <c r="E147" s="36" t="s">
        <v>29</v>
      </c>
      <c r="F147" s="21">
        <v>1.18</v>
      </c>
      <c r="G147" s="21">
        <v>0.15</v>
      </c>
      <c r="H147" s="21">
        <v>7.24</v>
      </c>
      <c r="I147" s="21">
        <v>35.25</v>
      </c>
      <c r="J147" s="23">
        <v>0</v>
      </c>
      <c r="K147" s="22" t="s">
        <v>23</v>
      </c>
    </row>
    <row r="148" spans="3:12" x14ac:dyDescent="0.25">
      <c r="C148" s="20"/>
      <c r="D148" s="63" t="s">
        <v>8</v>
      </c>
      <c r="E148" s="36" t="s">
        <v>18</v>
      </c>
      <c r="F148" s="21">
        <v>7.0000000000000007E-2</v>
      </c>
      <c r="G148" s="21">
        <v>0.01</v>
      </c>
      <c r="H148" s="21">
        <v>7.1</v>
      </c>
      <c r="I148" s="21">
        <v>29</v>
      </c>
      <c r="J148" s="23">
        <v>1.42</v>
      </c>
      <c r="K148" s="22">
        <v>393</v>
      </c>
    </row>
    <row r="149" spans="3:12" x14ac:dyDescent="0.25">
      <c r="C149" s="20"/>
      <c r="D149" s="64"/>
      <c r="E149" s="25"/>
      <c r="F149" s="21"/>
      <c r="G149" s="21"/>
      <c r="H149" s="21"/>
      <c r="I149" s="21"/>
      <c r="J149" s="23"/>
      <c r="K149" s="22"/>
    </row>
    <row r="150" spans="3:12" ht="17.25" customHeight="1" x14ac:dyDescent="0.25">
      <c r="C150" s="33" t="s">
        <v>12</v>
      </c>
      <c r="D150" s="64" t="s">
        <v>137</v>
      </c>
      <c r="E150" s="25">
        <v>60</v>
      </c>
      <c r="F150" s="21">
        <v>0.24</v>
      </c>
      <c r="G150" s="21">
        <v>0.24</v>
      </c>
      <c r="H150" s="21">
        <v>7.59</v>
      </c>
      <c r="I150" s="21">
        <v>28.2</v>
      </c>
      <c r="J150" s="23">
        <v>6</v>
      </c>
      <c r="K150" s="22">
        <v>368</v>
      </c>
    </row>
    <row r="151" spans="3:12" x14ac:dyDescent="0.25">
      <c r="C151" s="33"/>
      <c r="D151" s="64"/>
      <c r="E151" s="25"/>
      <c r="F151" s="21"/>
      <c r="G151" s="21"/>
      <c r="H151" s="21"/>
      <c r="I151" s="21"/>
      <c r="J151" s="23"/>
      <c r="K151" s="22"/>
    </row>
    <row r="152" spans="3:12" x14ac:dyDescent="0.25">
      <c r="C152" s="33" t="s">
        <v>33</v>
      </c>
      <c r="D152" s="63" t="s">
        <v>136</v>
      </c>
      <c r="E152" s="25">
        <v>40</v>
      </c>
      <c r="F152" s="21">
        <v>0.44</v>
      </c>
      <c r="G152" s="21">
        <v>0.04</v>
      </c>
      <c r="H152" s="21">
        <v>1.7</v>
      </c>
      <c r="I152" s="21">
        <v>8</v>
      </c>
      <c r="J152" s="23">
        <v>4.2</v>
      </c>
      <c r="K152" s="22">
        <v>71</v>
      </c>
    </row>
    <row r="153" spans="3:12" x14ac:dyDescent="0.25">
      <c r="C153" s="33"/>
      <c r="D153" s="63" t="s">
        <v>61</v>
      </c>
      <c r="E153" s="25">
        <v>150</v>
      </c>
      <c r="F153" s="21">
        <v>1.2</v>
      </c>
      <c r="G153" s="21">
        <v>3.05</v>
      </c>
      <c r="H153" s="21">
        <v>7.18</v>
      </c>
      <c r="I153" s="21">
        <v>64.349999999999994</v>
      </c>
      <c r="J153" s="23">
        <v>5.0199999999999996</v>
      </c>
      <c r="K153" s="22">
        <v>76</v>
      </c>
    </row>
    <row r="154" spans="3:12" x14ac:dyDescent="0.25">
      <c r="C154" s="20"/>
      <c r="D154" s="63" t="s">
        <v>91</v>
      </c>
      <c r="E154" s="25" t="s">
        <v>89</v>
      </c>
      <c r="F154" s="21">
        <v>9.7799999999999994</v>
      </c>
      <c r="G154" s="21">
        <v>9.85</v>
      </c>
      <c r="H154" s="21">
        <v>8.9600000000000009</v>
      </c>
      <c r="I154" s="21">
        <v>164</v>
      </c>
      <c r="J154" s="23">
        <v>0.53</v>
      </c>
      <c r="K154" s="22" t="s">
        <v>90</v>
      </c>
      <c r="L154" s="26"/>
    </row>
    <row r="155" spans="3:12" x14ac:dyDescent="0.25">
      <c r="C155" s="20"/>
      <c r="D155" s="63" t="s">
        <v>26</v>
      </c>
      <c r="E155" s="25">
        <v>100</v>
      </c>
      <c r="F155" s="21">
        <v>3.67</v>
      </c>
      <c r="G155" s="21">
        <v>2.2200000000000002</v>
      </c>
      <c r="H155" s="21">
        <v>17.62</v>
      </c>
      <c r="I155" s="21">
        <v>112.22</v>
      </c>
      <c r="J155" s="23">
        <v>0</v>
      </c>
      <c r="K155" s="22">
        <v>204</v>
      </c>
      <c r="L155" s="26"/>
    </row>
    <row r="156" spans="3:12" x14ac:dyDescent="0.25">
      <c r="C156" s="25"/>
      <c r="D156" s="63" t="s">
        <v>30</v>
      </c>
      <c r="E156" s="25">
        <v>150</v>
      </c>
      <c r="F156" s="21">
        <v>0.33</v>
      </c>
      <c r="G156" s="21">
        <v>1.4999999999999999E-2</v>
      </c>
      <c r="H156" s="21">
        <v>20.83</v>
      </c>
      <c r="I156" s="21">
        <v>84.75</v>
      </c>
      <c r="J156" s="23">
        <v>0.3</v>
      </c>
      <c r="K156" s="22">
        <v>376</v>
      </c>
    </row>
    <row r="157" spans="3:12" x14ac:dyDescent="0.25">
      <c r="C157" s="21"/>
      <c r="D157" s="63" t="s">
        <v>10</v>
      </c>
      <c r="E157" s="25">
        <v>15</v>
      </c>
      <c r="F157" s="21">
        <v>1.18</v>
      </c>
      <c r="G157" s="21">
        <v>0.15</v>
      </c>
      <c r="H157" s="21">
        <v>7.24</v>
      </c>
      <c r="I157" s="21">
        <v>35.25</v>
      </c>
      <c r="J157" s="23">
        <v>0</v>
      </c>
      <c r="K157" s="22" t="s">
        <v>23</v>
      </c>
    </row>
    <row r="158" spans="3:12" x14ac:dyDescent="0.25">
      <c r="C158" s="25"/>
      <c r="D158" s="64" t="s">
        <v>36</v>
      </c>
      <c r="E158" s="25">
        <v>30</v>
      </c>
      <c r="F158" s="21">
        <v>1.98</v>
      </c>
      <c r="G158" s="21">
        <v>0.36</v>
      </c>
      <c r="H158" s="21">
        <v>10.02</v>
      </c>
      <c r="I158" s="21">
        <v>52.2</v>
      </c>
      <c r="J158" s="23">
        <v>0</v>
      </c>
      <c r="K158" s="22" t="s">
        <v>23</v>
      </c>
    </row>
    <row r="159" spans="3:12" x14ac:dyDescent="0.25">
      <c r="C159" s="20"/>
      <c r="D159" s="64"/>
      <c r="E159" s="25"/>
      <c r="F159" s="21"/>
      <c r="G159" s="21"/>
      <c r="H159" s="21"/>
      <c r="I159" s="21"/>
      <c r="J159" s="23"/>
      <c r="K159" s="22"/>
    </row>
    <row r="160" spans="3:12" ht="31.5" customHeight="1" x14ac:dyDescent="0.25">
      <c r="C160" s="33" t="s">
        <v>7</v>
      </c>
      <c r="D160" s="63" t="s">
        <v>128</v>
      </c>
      <c r="E160" s="25" t="s">
        <v>118</v>
      </c>
      <c r="F160" s="21">
        <v>8.83</v>
      </c>
      <c r="G160" s="21">
        <v>10.36</v>
      </c>
      <c r="H160" s="21">
        <v>13.35</v>
      </c>
      <c r="I160" s="21">
        <v>194.22</v>
      </c>
      <c r="J160" s="21">
        <v>2.66</v>
      </c>
      <c r="K160" s="22" t="s">
        <v>108</v>
      </c>
    </row>
    <row r="161" spans="3:11" ht="15.75" customHeight="1" x14ac:dyDescent="0.25">
      <c r="C161" s="33"/>
      <c r="D161" s="63" t="s">
        <v>138</v>
      </c>
      <c r="E161" s="25">
        <v>150</v>
      </c>
      <c r="F161" s="21">
        <v>4.3499999999999996</v>
      </c>
      <c r="G161" s="21">
        <v>3.75</v>
      </c>
      <c r="H161" s="21">
        <v>6.3</v>
      </c>
      <c r="I161" s="21">
        <v>76</v>
      </c>
      <c r="J161" s="21">
        <v>0.45</v>
      </c>
      <c r="K161" s="22">
        <v>401</v>
      </c>
    </row>
    <row r="162" spans="3:11" x14ac:dyDescent="0.25">
      <c r="C162" s="20"/>
      <c r="D162" s="20"/>
      <c r="E162" s="25"/>
      <c r="F162" s="21"/>
      <c r="G162" s="21"/>
      <c r="H162" s="21"/>
      <c r="I162" s="21"/>
      <c r="J162" s="23"/>
      <c r="K162" s="22"/>
    </row>
    <row r="163" spans="3:11" s="34" customFormat="1" ht="15.75" x14ac:dyDescent="0.25">
      <c r="C163" s="71" t="s">
        <v>15</v>
      </c>
      <c r="D163" s="72"/>
      <c r="E163" s="60"/>
      <c r="F163" s="61">
        <f>SUM(F145:F160)</f>
        <v>38.93</v>
      </c>
      <c r="G163" s="62">
        <f>SUM(G145:G160)</f>
        <v>40.904999999999994</v>
      </c>
      <c r="H163" s="61">
        <f>SUM(H145:H160)</f>
        <v>140.12</v>
      </c>
      <c r="I163" s="61">
        <f>SUM(I145:I160)</f>
        <v>1024.79</v>
      </c>
      <c r="J163" s="61">
        <f>SUM(J145:J160)</f>
        <v>28.990000000000002</v>
      </c>
      <c r="K163" s="22"/>
    </row>
    <row r="164" spans="3:11" ht="21" customHeight="1" x14ac:dyDescent="0.25">
      <c r="C164" s="69" t="s">
        <v>181</v>
      </c>
      <c r="D164" s="70"/>
      <c r="E164" s="60"/>
      <c r="F164" s="61"/>
      <c r="G164" s="62"/>
      <c r="H164" s="61"/>
      <c r="I164" s="61"/>
      <c r="J164" s="61"/>
      <c r="K164" s="22"/>
    </row>
    <row r="165" spans="3:11" ht="13.5" customHeight="1" x14ac:dyDescent="0.25"/>
    <row r="166" spans="3:11" ht="13.5" customHeight="1" x14ac:dyDescent="0.25">
      <c r="D166" s="53"/>
    </row>
    <row r="167" spans="3:11" ht="4.5" customHeight="1" x14ac:dyDescent="0.25"/>
    <row r="168" spans="3:11" hidden="1" x14ac:dyDescent="0.25"/>
    <row r="169" spans="3:11" hidden="1" x14ac:dyDescent="0.25"/>
    <row r="170" spans="3:11" hidden="1" x14ac:dyDescent="0.25"/>
    <row r="171" spans="3:11" hidden="1" x14ac:dyDescent="0.25"/>
    <row r="172" spans="3:11" hidden="1" x14ac:dyDescent="0.25"/>
    <row r="173" spans="3:11" hidden="1" x14ac:dyDescent="0.25"/>
    <row r="174" spans="3:11" hidden="1" x14ac:dyDescent="0.25"/>
    <row r="175" spans="3:11" hidden="1" x14ac:dyDescent="0.25"/>
    <row r="176" spans="3:11" hidden="1" x14ac:dyDescent="0.25"/>
    <row r="177" spans="2:11" hidden="1" x14ac:dyDescent="0.25"/>
    <row r="178" spans="2:11" hidden="1" x14ac:dyDescent="0.25"/>
    <row r="179" spans="2:11" hidden="1" x14ac:dyDescent="0.25"/>
    <row r="180" spans="2:11" hidden="1" x14ac:dyDescent="0.25"/>
    <row r="181" spans="2:11" hidden="1" x14ac:dyDescent="0.25">
      <c r="I181" s="51"/>
      <c r="J181" s="52"/>
      <c r="K181" s="52"/>
    </row>
    <row r="182" spans="2:11" x14ac:dyDescent="0.25">
      <c r="B182" s="13"/>
      <c r="C182" s="13"/>
      <c r="D182" s="13"/>
      <c r="E182" s="13"/>
      <c r="F182" s="13"/>
      <c r="G182" s="13"/>
      <c r="H182" s="13"/>
      <c r="I182" s="96"/>
      <c r="J182" s="96"/>
      <c r="K182" s="96"/>
    </row>
    <row r="183" spans="2:11" ht="15.75" customHeight="1" x14ac:dyDescent="0.25">
      <c r="B183" s="13"/>
      <c r="C183" s="13"/>
      <c r="D183" s="13"/>
      <c r="E183" s="13"/>
      <c r="F183" s="13"/>
      <c r="G183" s="13"/>
      <c r="H183" s="13"/>
      <c r="I183" s="66"/>
      <c r="J183" s="96"/>
      <c r="K183" s="96"/>
    </row>
    <row r="184" spans="2:11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2:11" ht="15.75" x14ac:dyDescent="0.25">
      <c r="B185" s="13"/>
      <c r="C185" s="93" t="s">
        <v>180</v>
      </c>
      <c r="D185" s="93"/>
      <c r="E185" s="93"/>
      <c r="F185" s="93"/>
      <c r="G185" s="93"/>
      <c r="H185" s="93"/>
      <c r="I185" s="93"/>
      <c r="J185" s="93"/>
      <c r="K185" s="93"/>
    </row>
    <row r="186" spans="2:11" ht="38.25" customHeight="1" x14ac:dyDescent="0.25">
      <c r="B186" s="13"/>
      <c r="C186" s="84" t="s">
        <v>0</v>
      </c>
      <c r="D186" s="86" t="s">
        <v>1</v>
      </c>
      <c r="E186" s="84" t="s">
        <v>21</v>
      </c>
      <c r="F186" s="88" t="s">
        <v>20</v>
      </c>
      <c r="G186" s="89"/>
      <c r="H186" s="90"/>
      <c r="I186" s="91" t="s">
        <v>5</v>
      </c>
      <c r="J186" s="54"/>
      <c r="K186" s="55" t="s">
        <v>22</v>
      </c>
    </row>
    <row r="187" spans="2:11" x14ac:dyDescent="0.25">
      <c r="B187" s="13"/>
      <c r="C187" s="85"/>
      <c r="D187" s="87"/>
      <c r="E187" s="85"/>
      <c r="F187" s="56" t="s">
        <v>2</v>
      </c>
      <c r="G187" s="56" t="s">
        <v>3</v>
      </c>
      <c r="H187" s="56" t="s">
        <v>4</v>
      </c>
      <c r="I187" s="92"/>
      <c r="J187" s="57" t="s">
        <v>19</v>
      </c>
      <c r="K187" s="22"/>
    </row>
    <row r="188" spans="2:11" x14ac:dyDescent="0.25">
      <c r="B188" s="13"/>
      <c r="C188" s="58">
        <v>1</v>
      </c>
      <c r="D188" s="58">
        <v>2</v>
      </c>
      <c r="E188" s="58">
        <v>3</v>
      </c>
      <c r="F188" s="58">
        <v>4</v>
      </c>
      <c r="G188" s="58">
        <v>5</v>
      </c>
      <c r="H188" s="58">
        <v>6</v>
      </c>
      <c r="I188" s="58">
        <v>7</v>
      </c>
      <c r="J188" s="59">
        <v>8</v>
      </c>
      <c r="K188" s="59">
        <v>9</v>
      </c>
    </row>
    <row r="189" spans="2:11" ht="18" customHeight="1" x14ac:dyDescent="0.25">
      <c r="B189" s="13"/>
      <c r="C189" s="33" t="s">
        <v>6</v>
      </c>
      <c r="D189" s="24" t="s">
        <v>144</v>
      </c>
      <c r="E189" s="25">
        <v>150</v>
      </c>
      <c r="F189" s="21">
        <v>4.47</v>
      </c>
      <c r="G189" s="21">
        <v>4.1100000000000003</v>
      </c>
      <c r="H189" s="21">
        <v>12.81</v>
      </c>
      <c r="I189" s="21">
        <v>106.65</v>
      </c>
      <c r="J189" s="23">
        <v>0.68</v>
      </c>
      <c r="K189" s="22">
        <v>94</v>
      </c>
    </row>
    <row r="190" spans="2:11" ht="17.25" customHeight="1" x14ac:dyDescent="0.25">
      <c r="B190" s="13"/>
      <c r="C190" s="21"/>
      <c r="D190" s="24" t="s">
        <v>17</v>
      </c>
      <c r="E190" s="36" t="s">
        <v>44</v>
      </c>
      <c r="F190" s="21">
        <v>2.2200000000000002</v>
      </c>
      <c r="G190" s="21">
        <v>1.95</v>
      </c>
      <c r="H190" s="21">
        <v>11.93</v>
      </c>
      <c r="I190" s="21">
        <v>74.16</v>
      </c>
      <c r="J190" s="21">
        <v>0.02</v>
      </c>
      <c r="K190" s="22">
        <v>392</v>
      </c>
    </row>
    <row r="191" spans="2:11" ht="25.5" customHeight="1" x14ac:dyDescent="0.25">
      <c r="B191" s="13"/>
      <c r="C191" s="20"/>
      <c r="D191" s="24" t="s">
        <v>62</v>
      </c>
      <c r="E191" s="36" t="s">
        <v>109</v>
      </c>
      <c r="F191" s="21">
        <v>3.67</v>
      </c>
      <c r="G191" s="21">
        <v>5.34</v>
      </c>
      <c r="H191" s="21">
        <v>10.39</v>
      </c>
      <c r="I191" s="21">
        <v>99.28</v>
      </c>
      <c r="J191" s="23">
        <v>4.9000000000000002E-2</v>
      </c>
      <c r="K191" s="22">
        <v>3</v>
      </c>
    </row>
    <row r="192" spans="2:11" x14ac:dyDescent="0.25">
      <c r="B192" s="13"/>
      <c r="C192" s="20"/>
      <c r="D192" s="20"/>
      <c r="E192" s="25"/>
      <c r="F192" s="21"/>
      <c r="G192" s="21"/>
      <c r="H192" s="21"/>
      <c r="I192" s="21"/>
      <c r="J192" s="23"/>
      <c r="K192" s="22"/>
    </row>
    <row r="193" spans="2:11" ht="18" customHeight="1" x14ac:dyDescent="0.25">
      <c r="B193" s="13"/>
      <c r="C193" s="33" t="s">
        <v>12</v>
      </c>
      <c r="D193" s="20" t="s">
        <v>145</v>
      </c>
      <c r="E193" s="25">
        <v>60</v>
      </c>
      <c r="F193" s="21">
        <v>0.24</v>
      </c>
      <c r="G193" s="21">
        <v>0.24</v>
      </c>
      <c r="H193" s="21">
        <v>7.59</v>
      </c>
      <c r="I193" s="21">
        <v>28.2</v>
      </c>
      <c r="J193" s="23">
        <v>6</v>
      </c>
      <c r="K193" s="22">
        <v>368</v>
      </c>
    </row>
    <row r="194" spans="2:11" x14ac:dyDescent="0.25">
      <c r="B194" s="13"/>
      <c r="C194" s="33"/>
      <c r="D194" s="20"/>
      <c r="E194" s="25"/>
      <c r="F194" s="21"/>
      <c r="G194" s="21"/>
      <c r="H194" s="21"/>
      <c r="I194" s="21"/>
      <c r="J194" s="23"/>
      <c r="K194" s="22"/>
    </row>
    <row r="195" spans="2:11" x14ac:dyDescent="0.25">
      <c r="B195" s="13"/>
      <c r="C195" s="33" t="s">
        <v>11</v>
      </c>
      <c r="D195" s="20" t="s">
        <v>140</v>
      </c>
      <c r="E195" s="25">
        <v>40</v>
      </c>
      <c r="F195" s="21">
        <v>0.44</v>
      </c>
      <c r="G195" s="21">
        <v>0.04</v>
      </c>
      <c r="H195" s="21">
        <v>1.7</v>
      </c>
      <c r="I195" s="21">
        <v>8</v>
      </c>
      <c r="J195" s="23">
        <v>4.2</v>
      </c>
      <c r="K195" s="22">
        <v>71</v>
      </c>
    </row>
    <row r="196" spans="2:11" x14ac:dyDescent="0.25">
      <c r="B196" s="13"/>
      <c r="C196" s="33"/>
      <c r="D196" s="24" t="s">
        <v>57</v>
      </c>
      <c r="E196" s="25" t="s">
        <v>88</v>
      </c>
      <c r="F196" s="21">
        <v>1.59</v>
      </c>
      <c r="G196" s="21">
        <v>3.65</v>
      </c>
      <c r="H196" s="21">
        <v>8.58</v>
      </c>
      <c r="I196" s="21">
        <v>73.62</v>
      </c>
      <c r="J196" s="23">
        <v>0.36</v>
      </c>
      <c r="K196" s="22">
        <v>86</v>
      </c>
    </row>
    <row r="197" spans="2:11" ht="17.25" customHeight="1" x14ac:dyDescent="0.25">
      <c r="B197" s="13"/>
      <c r="C197" s="20"/>
      <c r="D197" s="24" t="s">
        <v>58</v>
      </c>
      <c r="E197" s="25">
        <v>160</v>
      </c>
      <c r="F197" s="21">
        <v>16</v>
      </c>
      <c r="G197" s="21">
        <v>14.78</v>
      </c>
      <c r="H197" s="21">
        <v>26.76</v>
      </c>
      <c r="I197" s="21">
        <v>304</v>
      </c>
      <c r="J197" s="23">
        <v>0.41</v>
      </c>
      <c r="K197" s="22">
        <v>304</v>
      </c>
    </row>
    <row r="198" spans="2:11" ht="15.75" customHeight="1" x14ac:dyDescent="0.25">
      <c r="B198" s="13"/>
      <c r="C198" s="20"/>
      <c r="D198" s="24" t="s">
        <v>39</v>
      </c>
      <c r="E198" s="25">
        <v>150</v>
      </c>
      <c r="F198" s="21">
        <v>0.42</v>
      </c>
      <c r="G198" s="21">
        <v>4.4999999999999998E-2</v>
      </c>
      <c r="H198" s="21">
        <v>22.65</v>
      </c>
      <c r="I198" s="21">
        <v>92.7</v>
      </c>
      <c r="J198" s="23">
        <v>0.82</v>
      </c>
      <c r="K198" s="22">
        <v>382</v>
      </c>
    </row>
    <row r="199" spans="2:11" ht="18" customHeight="1" x14ac:dyDescent="0.25">
      <c r="B199" s="13"/>
      <c r="C199" s="20"/>
      <c r="D199" s="20" t="s">
        <v>10</v>
      </c>
      <c r="E199" s="25">
        <v>15</v>
      </c>
      <c r="F199" s="21">
        <v>1.18</v>
      </c>
      <c r="G199" s="21">
        <v>0.15</v>
      </c>
      <c r="H199" s="21">
        <v>7.24</v>
      </c>
      <c r="I199" s="21">
        <v>35.25</v>
      </c>
      <c r="J199" s="23">
        <v>0</v>
      </c>
      <c r="K199" s="22" t="s">
        <v>23</v>
      </c>
    </row>
    <row r="200" spans="2:11" x14ac:dyDescent="0.25">
      <c r="B200" s="13"/>
      <c r="C200" s="20"/>
      <c r="D200" s="20" t="s">
        <v>36</v>
      </c>
      <c r="E200" s="25">
        <v>30</v>
      </c>
      <c r="F200" s="21">
        <v>1.98</v>
      </c>
      <c r="G200" s="21">
        <v>0.36</v>
      </c>
      <c r="H200" s="21">
        <v>10.02</v>
      </c>
      <c r="I200" s="21">
        <v>52.2</v>
      </c>
      <c r="J200" s="23">
        <v>0</v>
      </c>
      <c r="K200" s="22" t="s">
        <v>23</v>
      </c>
    </row>
    <row r="201" spans="2:11" x14ac:dyDescent="0.25">
      <c r="B201" s="13"/>
      <c r="C201" s="20"/>
      <c r="D201" s="20"/>
      <c r="E201" s="25"/>
      <c r="F201" s="21"/>
      <c r="G201" s="21"/>
      <c r="H201" s="21"/>
      <c r="I201" s="21"/>
      <c r="J201" s="23"/>
      <c r="K201" s="22"/>
    </row>
    <row r="202" spans="2:11" x14ac:dyDescent="0.25">
      <c r="B202" s="13"/>
      <c r="C202" s="33" t="s">
        <v>7</v>
      </c>
      <c r="D202" s="24" t="s">
        <v>142</v>
      </c>
      <c r="E202" s="25">
        <v>20</v>
      </c>
      <c r="F202" s="21">
        <v>0.16</v>
      </c>
      <c r="G202" s="21">
        <v>0.02</v>
      </c>
      <c r="H202" s="21">
        <v>0.34</v>
      </c>
      <c r="I202" s="21">
        <v>2</v>
      </c>
      <c r="J202" s="23">
        <v>0.7</v>
      </c>
      <c r="K202" s="22">
        <v>71</v>
      </c>
    </row>
    <row r="203" spans="2:11" ht="26.25" x14ac:dyDescent="0.25">
      <c r="B203" s="13"/>
      <c r="C203" s="33"/>
      <c r="D203" s="24" t="s">
        <v>111</v>
      </c>
      <c r="E203" s="25" t="s">
        <v>110</v>
      </c>
      <c r="F203" s="21">
        <v>6.81</v>
      </c>
      <c r="G203" s="21">
        <v>5.68</v>
      </c>
      <c r="H203" s="21">
        <v>5.16</v>
      </c>
      <c r="I203" s="21">
        <v>99.16</v>
      </c>
      <c r="J203" s="23">
        <v>1</v>
      </c>
      <c r="K203" s="22">
        <v>283</v>
      </c>
    </row>
    <row r="204" spans="2:11" x14ac:dyDescent="0.25">
      <c r="B204" s="13"/>
      <c r="C204" s="33"/>
      <c r="D204" s="24" t="s">
        <v>146</v>
      </c>
      <c r="E204" s="25">
        <v>100</v>
      </c>
      <c r="F204" s="21">
        <v>4.21</v>
      </c>
      <c r="G204" s="21">
        <v>3</v>
      </c>
      <c r="H204" s="21">
        <v>25.9</v>
      </c>
      <c r="I204" s="21">
        <v>147.5</v>
      </c>
      <c r="J204" s="23">
        <v>0</v>
      </c>
      <c r="K204" s="22">
        <v>313</v>
      </c>
    </row>
    <row r="205" spans="2:11" x14ac:dyDescent="0.25">
      <c r="B205" s="13"/>
      <c r="C205" s="33"/>
      <c r="D205" s="24" t="s">
        <v>10</v>
      </c>
      <c r="E205" s="25">
        <v>15</v>
      </c>
      <c r="F205" s="21">
        <v>1.18</v>
      </c>
      <c r="G205" s="21">
        <v>0.15</v>
      </c>
      <c r="H205" s="21">
        <v>7.24</v>
      </c>
      <c r="I205" s="21">
        <v>35.25</v>
      </c>
      <c r="J205" s="23">
        <v>0</v>
      </c>
      <c r="K205" s="22" t="s">
        <v>23</v>
      </c>
    </row>
    <row r="206" spans="2:11" x14ac:dyDescent="0.25">
      <c r="B206" s="13"/>
      <c r="C206" s="20"/>
      <c r="D206" s="20" t="s">
        <v>17</v>
      </c>
      <c r="E206" s="25" t="s">
        <v>44</v>
      </c>
      <c r="F206" s="21">
        <v>2.2200000000000002</v>
      </c>
      <c r="G206" s="21">
        <v>1.95</v>
      </c>
      <c r="H206" s="21">
        <v>11.93</v>
      </c>
      <c r="I206" s="21">
        <v>74.16</v>
      </c>
      <c r="J206" s="21">
        <v>0.02</v>
      </c>
      <c r="K206" s="22">
        <v>392</v>
      </c>
    </row>
    <row r="207" spans="2:11" x14ac:dyDescent="0.25">
      <c r="B207" s="13"/>
      <c r="C207" s="20"/>
      <c r="D207" s="20"/>
      <c r="E207" s="25"/>
      <c r="F207" s="21"/>
      <c r="G207" s="21"/>
      <c r="H207" s="21"/>
      <c r="I207" s="21"/>
      <c r="J207" s="23"/>
      <c r="K207" s="22"/>
    </row>
    <row r="208" spans="2:11" ht="15.75" x14ac:dyDescent="0.25">
      <c r="B208" s="13"/>
      <c r="C208" s="71" t="s">
        <v>15</v>
      </c>
      <c r="D208" s="72"/>
      <c r="E208" s="60"/>
      <c r="F208" s="61">
        <f>SUM(F188:F205)</f>
        <v>48.569999999999993</v>
      </c>
      <c r="G208" s="62">
        <f>SUM(G188:G205)</f>
        <v>44.514999999999993</v>
      </c>
      <c r="H208" s="61">
        <f>SUM(H188:H205)</f>
        <v>164.31</v>
      </c>
      <c r="I208" s="61">
        <f>SUM(I188:I205)</f>
        <v>1164.9700000000003</v>
      </c>
      <c r="J208" s="62">
        <f>SUM(J188:J205)</f>
        <v>22.238999999999997</v>
      </c>
      <c r="K208" s="22"/>
    </row>
    <row r="209" spans="2:12" ht="15.75" x14ac:dyDescent="0.25">
      <c r="B209" s="13"/>
      <c r="C209" s="69" t="s">
        <v>179</v>
      </c>
      <c r="D209" s="70"/>
      <c r="E209" s="60"/>
      <c r="F209" s="61"/>
      <c r="G209" s="62"/>
      <c r="H209" s="61"/>
      <c r="I209" s="61"/>
      <c r="J209" s="62"/>
      <c r="K209" s="22"/>
    </row>
    <row r="210" spans="2:12" x14ac:dyDescent="0.25">
      <c r="L210" s="26"/>
    </row>
    <row r="211" spans="2:12" ht="12" customHeight="1" x14ac:dyDescent="0.25">
      <c r="D211" s="53"/>
    </row>
    <row r="212" spans="2:12" hidden="1" x14ac:dyDescent="0.25"/>
    <row r="213" spans="2:12" hidden="1" x14ac:dyDescent="0.25"/>
    <row r="214" spans="2:12" hidden="1" x14ac:dyDescent="0.25"/>
    <row r="215" spans="2:12" hidden="1" x14ac:dyDescent="0.25"/>
    <row r="216" spans="2:12" hidden="1" x14ac:dyDescent="0.25"/>
    <row r="217" spans="2:12" hidden="1" x14ac:dyDescent="0.25"/>
    <row r="218" spans="2:12" hidden="1" x14ac:dyDescent="0.25"/>
    <row r="219" spans="2:12" hidden="1" x14ac:dyDescent="0.25"/>
    <row r="220" spans="2:12" hidden="1" x14ac:dyDescent="0.25"/>
    <row r="221" spans="2:12" hidden="1" x14ac:dyDescent="0.25"/>
    <row r="222" spans="2:12" hidden="1" x14ac:dyDescent="0.25"/>
    <row r="223" spans="2:12" hidden="1" x14ac:dyDescent="0.25"/>
    <row r="224" spans="2:12" hidden="1" x14ac:dyDescent="0.25">
      <c r="I224" s="51"/>
      <c r="J224" s="52"/>
      <c r="K224" s="52"/>
    </row>
    <row r="225" spans="3:11" ht="24.75" hidden="1" customHeight="1" x14ac:dyDescent="0.25">
      <c r="I225" s="83"/>
      <c r="J225" s="83"/>
      <c r="K225" s="83"/>
    </row>
    <row r="226" spans="3:11" x14ac:dyDescent="0.25">
      <c r="I226" s="51"/>
      <c r="J226" s="83"/>
      <c r="K226" s="83"/>
    </row>
    <row r="227" spans="3:11" x14ac:dyDescent="0.25"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3:11" ht="15.75" x14ac:dyDescent="0.25">
      <c r="C228" s="93" t="s">
        <v>178</v>
      </c>
      <c r="D228" s="93"/>
      <c r="E228" s="93"/>
      <c r="F228" s="93"/>
      <c r="G228" s="93"/>
      <c r="H228" s="93"/>
      <c r="I228" s="93"/>
      <c r="J228" s="93"/>
      <c r="K228" s="93"/>
    </row>
    <row r="229" spans="3:11" x14ac:dyDescent="0.25">
      <c r="C229" s="84" t="s">
        <v>0</v>
      </c>
      <c r="D229" s="86" t="s">
        <v>1</v>
      </c>
      <c r="E229" s="84" t="s">
        <v>21</v>
      </c>
      <c r="F229" s="88" t="s">
        <v>20</v>
      </c>
      <c r="G229" s="89"/>
      <c r="H229" s="90"/>
      <c r="I229" s="91" t="s">
        <v>5</v>
      </c>
      <c r="J229" s="54"/>
      <c r="K229" s="55" t="s">
        <v>22</v>
      </c>
    </row>
    <row r="230" spans="3:11" x14ac:dyDescent="0.25">
      <c r="C230" s="85"/>
      <c r="D230" s="87"/>
      <c r="E230" s="85"/>
      <c r="F230" s="56" t="s">
        <v>2</v>
      </c>
      <c r="G230" s="56" t="s">
        <v>3</v>
      </c>
      <c r="H230" s="56" t="s">
        <v>4</v>
      </c>
      <c r="I230" s="92"/>
      <c r="J230" s="57" t="s">
        <v>19</v>
      </c>
      <c r="K230" s="22"/>
    </row>
    <row r="231" spans="3:11" x14ac:dyDescent="0.25">
      <c r="C231" s="58">
        <v>1</v>
      </c>
      <c r="D231" s="58">
        <v>2</v>
      </c>
      <c r="E231" s="58">
        <v>3</v>
      </c>
      <c r="F231" s="58">
        <v>4</v>
      </c>
      <c r="G231" s="58">
        <v>5</v>
      </c>
      <c r="H231" s="58">
        <v>6</v>
      </c>
      <c r="I231" s="58">
        <v>7</v>
      </c>
      <c r="J231" s="59">
        <v>8</v>
      </c>
      <c r="K231" s="59">
        <v>9</v>
      </c>
    </row>
    <row r="232" spans="3:11" ht="28.5" customHeight="1" x14ac:dyDescent="0.25">
      <c r="C232" s="33" t="s">
        <v>6</v>
      </c>
      <c r="D232" s="63" t="s">
        <v>28</v>
      </c>
      <c r="E232" s="25">
        <v>150</v>
      </c>
      <c r="F232" s="21">
        <v>4.3099999999999996</v>
      </c>
      <c r="G232" s="21">
        <v>3.91</v>
      </c>
      <c r="H232" s="21">
        <v>14.13</v>
      </c>
      <c r="I232" s="21">
        <v>108.9</v>
      </c>
      <c r="J232" s="23">
        <v>0.68</v>
      </c>
      <c r="K232" s="22">
        <v>93</v>
      </c>
    </row>
    <row r="233" spans="3:11" ht="15.75" customHeight="1" x14ac:dyDescent="0.25">
      <c r="C233" s="20"/>
      <c r="D233" s="63" t="s">
        <v>40</v>
      </c>
      <c r="E233" s="36" t="s">
        <v>9</v>
      </c>
      <c r="F233" s="21">
        <v>2.34</v>
      </c>
      <c r="G233" s="21">
        <v>2</v>
      </c>
      <c r="H233" s="21">
        <v>10.63</v>
      </c>
      <c r="I233" s="21">
        <v>70</v>
      </c>
      <c r="J233" s="23">
        <v>0.98</v>
      </c>
      <c r="K233" s="22">
        <v>395</v>
      </c>
    </row>
    <row r="234" spans="3:11" x14ac:dyDescent="0.25">
      <c r="C234" s="20"/>
      <c r="D234" s="63" t="s">
        <v>46</v>
      </c>
      <c r="E234" s="36" t="s">
        <v>47</v>
      </c>
      <c r="F234" s="21">
        <v>0.89</v>
      </c>
      <c r="G234" s="21">
        <v>2.75</v>
      </c>
      <c r="H234" s="21">
        <v>5.32</v>
      </c>
      <c r="I234" s="21">
        <v>49.5</v>
      </c>
      <c r="J234" s="23">
        <v>0</v>
      </c>
      <c r="K234" s="22">
        <v>1</v>
      </c>
    </row>
    <row r="235" spans="3:11" x14ac:dyDescent="0.25">
      <c r="C235" s="20"/>
      <c r="D235" s="64"/>
      <c r="E235" s="25"/>
      <c r="F235" s="21"/>
      <c r="G235" s="21"/>
      <c r="H235" s="21"/>
      <c r="I235" s="21"/>
      <c r="J235" s="23"/>
      <c r="K235" s="22"/>
    </row>
    <row r="236" spans="3:11" x14ac:dyDescent="0.25">
      <c r="C236" s="33" t="s">
        <v>12</v>
      </c>
      <c r="D236" s="64" t="s">
        <v>137</v>
      </c>
      <c r="E236" s="25">
        <v>60</v>
      </c>
      <c r="F236" s="21">
        <v>0.24</v>
      </c>
      <c r="G236" s="21">
        <v>0.24</v>
      </c>
      <c r="H236" s="21">
        <v>7.59</v>
      </c>
      <c r="I236" s="21">
        <v>28.2</v>
      </c>
      <c r="J236" s="23">
        <v>6</v>
      </c>
      <c r="K236" s="22">
        <v>368</v>
      </c>
    </row>
    <row r="237" spans="3:11" x14ac:dyDescent="0.25">
      <c r="C237" s="33"/>
      <c r="D237" s="64"/>
      <c r="E237" s="25"/>
      <c r="F237" s="21"/>
      <c r="G237" s="21"/>
      <c r="H237" s="21"/>
      <c r="I237" s="21"/>
      <c r="J237" s="23"/>
      <c r="K237" s="22"/>
    </row>
    <row r="238" spans="3:11" x14ac:dyDescent="0.25">
      <c r="C238" s="33" t="s">
        <v>11</v>
      </c>
      <c r="D238" s="63" t="s">
        <v>35</v>
      </c>
      <c r="E238" s="25">
        <v>40</v>
      </c>
      <c r="F238" s="21">
        <v>0.87</v>
      </c>
      <c r="G238" s="21">
        <v>1.84</v>
      </c>
      <c r="H238" s="21">
        <v>4.3499999999999996</v>
      </c>
      <c r="I238" s="21">
        <v>37.479999999999997</v>
      </c>
      <c r="J238" s="23">
        <v>2.0499999999999998</v>
      </c>
      <c r="K238" s="22">
        <v>54</v>
      </c>
    </row>
    <row r="239" spans="3:11" ht="28.5" customHeight="1" x14ac:dyDescent="0.25">
      <c r="C239" s="33"/>
      <c r="D239" s="63" t="s">
        <v>65</v>
      </c>
      <c r="E239" s="25" t="s">
        <v>112</v>
      </c>
      <c r="F239" s="21">
        <v>3.29</v>
      </c>
      <c r="G239" s="21">
        <v>3.15</v>
      </c>
      <c r="H239" s="21">
        <v>9.7799999999999994</v>
      </c>
      <c r="I239" s="21">
        <v>80.849999999999994</v>
      </c>
      <c r="J239" s="23">
        <v>3.48</v>
      </c>
      <c r="K239" s="22" t="s">
        <v>66</v>
      </c>
    </row>
    <row r="240" spans="3:11" x14ac:dyDescent="0.25">
      <c r="C240" s="20"/>
      <c r="D240" s="63" t="s">
        <v>95</v>
      </c>
      <c r="E240" s="25">
        <v>100</v>
      </c>
      <c r="F240" s="21">
        <v>12.85</v>
      </c>
      <c r="G240" s="21">
        <v>10.34</v>
      </c>
      <c r="H240" s="21">
        <v>3.3</v>
      </c>
      <c r="I240" s="21">
        <v>157.5</v>
      </c>
      <c r="J240" s="21">
        <v>0.5</v>
      </c>
      <c r="K240" s="22">
        <v>277</v>
      </c>
    </row>
    <row r="241" spans="3:11" x14ac:dyDescent="0.25">
      <c r="C241" s="35"/>
      <c r="D241" s="64" t="s">
        <v>148</v>
      </c>
      <c r="E241" s="25">
        <v>110</v>
      </c>
      <c r="F241" s="21">
        <v>6.3</v>
      </c>
      <c r="G241" s="21">
        <v>4.46</v>
      </c>
      <c r="H241" s="21">
        <v>28.33</v>
      </c>
      <c r="I241" s="21">
        <v>178.75</v>
      </c>
      <c r="J241" s="23">
        <v>0</v>
      </c>
      <c r="K241" s="22">
        <v>313</v>
      </c>
    </row>
    <row r="242" spans="3:11" x14ac:dyDescent="0.25">
      <c r="C242" s="35"/>
      <c r="D242" s="63" t="s">
        <v>14</v>
      </c>
      <c r="E242" s="25">
        <v>150</v>
      </c>
      <c r="F242" s="21">
        <v>0.12</v>
      </c>
      <c r="G242" s="21">
        <v>0.12</v>
      </c>
      <c r="H242" s="21">
        <v>20.91</v>
      </c>
      <c r="I242" s="21">
        <v>85.95</v>
      </c>
      <c r="J242" s="23">
        <v>0.67</v>
      </c>
      <c r="K242" s="22">
        <v>372</v>
      </c>
    </row>
    <row r="243" spans="3:11" ht="16.5" customHeight="1" x14ac:dyDescent="0.25">
      <c r="C243" s="35"/>
      <c r="D243" s="64" t="s">
        <v>36</v>
      </c>
      <c r="E243" s="25">
        <v>30</v>
      </c>
      <c r="F243" s="21">
        <v>1.98</v>
      </c>
      <c r="G243" s="21">
        <v>0.36</v>
      </c>
      <c r="H243" s="21">
        <v>10.02</v>
      </c>
      <c r="I243" s="21">
        <v>52.2</v>
      </c>
      <c r="J243" s="23">
        <v>0</v>
      </c>
      <c r="K243" s="22" t="s">
        <v>23</v>
      </c>
    </row>
    <row r="244" spans="3:11" x14ac:dyDescent="0.25">
      <c r="C244" s="20"/>
      <c r="D244" s="64"/>
      <c r="E244" s="25"/>
      <c r="F244" s="21"/>
      <c r="G244" s="21"/>
      <c r="H244" s="21"/>
      <c r="I244" s="21"/>
      <c r="J244" s="23"/>
      <c r="K244" s="22"/>
    </row>
    <row r="245" spans="3:11" ht="27.75" customHeight="1" x14ac:dyDescent="0.25">
      <c r="C245" s="33" t="s">
        <v>7</v>
      </c>
      <c r="D245" s="63" t="s">
        <v>67</v>
      </c>
      <c r="E245" s="25" t="s">
        <v>68</v>
      </c>
      <c r="F245" s="21">
        <v>7.64</v>
      </c>
      <c r="G245" s="21">
        <v>3.91</v>
      </c>
      <c r="H245" s="21">
        <v>20.36</v>
      </c>
      <c r="I245" s="21">
        <v>147</v>
      </c>
      <c r="J245" s="23">
        <v>4.08</v>
      </c>
      <c r="K245" s="22">
        <v>291</v>
      </c>
    </row>
    <row r="246" spans="3:11" x14ac:dyDescent="0.25">
      <c r="C246" s="33"/>
      <c r="D246" s="63" t="s">
        <v>10</v>
      </c>
      <c r="E246" s="25">
        <v>15</v>
      </c>
      <c r="F246" s="21">
        <v>1.18</v>
      </c>
      <c r="G246" s="21">
        <v>0.15</v>
      </c>
      <c r="H246" s="21">
        <v>7.24</v>
      </c>
      <c r="I246" s="21">
        <v>35.25</v>
      </c>
      <c r="J246" s="23">
        <v>0</v>
      </c>
      <c r="K246" s="22" t="s">
        <v>23</v>
      </c>
    </row>
    <row r="247" spans="3:11" x14ac:dyDescent="0.25">
      <c r="C247" s="20"/>
      <c r="D247" s="64" t="s">
        <v>34</v>
      </c>
      <c r="E247" s="25">
        <v>150</v>
      </c>
      <c r="F247" s="21">
        <v>2.65</v>
      </c>
      <c r="G247" s="21">
        <v>2.33</v>
      </c>
      <c r="H247" s="21">
        <v>11.31</v>
      </c>
      <c r="I247" s="21">
        <v>77</v>
      </c>
      <c r="J247" s="23">
        <v>1.19</v>
      </c>
      <c r="K247" s="22">
        <v>394</v>
      </c>
    </row>
    <row r="248" spans="3:11" x14ac:dyDescent="0.25">
      <c r="C248" s="20"/>
      <c r="D248" s="20"/>
      <c r="E248" s="25"/>
      <c r="F248" s="21"/>
      <c r="G248" s="21"/>
      <c r="H248" s="21"/>
      <c r="I248" s="21"/>
      <c r="J248" s="23"/>
      <c r="K248" s="22"/>
    </row>
    <row r="249" spans="3:11" ht="15.75" x14ac:dyDescent="0.25">
      <c r="C249" s="71" t="s">
        <v>15</v>
      </c>
      <c r="D249" s="72"/>
      <c r="E249" s="60"/>
      <c r="F249" s="61">
        <f>SUM(F231:F246)</f>
        <v>46.009999999999991</v>
      </c>
      <c r="G249" s="61">
        <f>SUM(G231:G246)</f>
        <v>38.229999999999997</v>
      </c>
      <c r="H249" s="61">
        <f>SUM(H231:H246)</f>
        <v>147.96</v>
      </c>
      <c r="I249" s="61">
        <f>SUM(I231:I246)</f>
        <v>1038.5800000000002</v>
      </c>
      <c r="J249" s="61">
        <f>SUM(J231:J246)</f>
        <v>26.440000000000005</v>
      </c>
      <c r="K249" s="22"/>
    </row>
    <row r="250" spans="3:11" ht="15.75" x14ac:dyDescent="0.25">
      <c r="C250" s="69" t="s">
        <v>177</v>
      </c>
      <c r="D250" s="70"/>
      <c r="E250" s="60"/>
      <c r="F250" s="61"/>
      <c r="G250" s="61"/>
      <c r="H250" s="61"/>
      <c r="I250" s="61"/>
      <c r="J250" s="61"/>
      <c r="K250" s="22"/>
    </row>
    <row r="252" spans="3:11" x14ac:dyDescent="0.25">
      <c r="D252" s="53"/>
    </row>
    <row r="253" spans="3:11" ht="3.75" customHeight="1" x14ac:dyDescent="0.25"/>
    <row r="254" spans="3:11" hidden="1" x14ac:dyDescent="0.25"/>
    <row r="255" spans="3:11" hidden="1" x14ac:dyDescent="0.25"/>
    <row r="256" spans="3:11" hidden="1" x14ac:dyDescent="0.25"/>
    <row r="257" spans="3:11" hidden="1" x14ac:dyDescent="0.25"/>
    <row r="258" spans="3:11" hidden="1" x14ac:dyDescent="0.25"/>
    <row r="259" spans="3:11" hidden="1" x14ac:dyDescent="0.25"/>
    <row r="260" spans="3:11" hidden="1" x14ac:dyDescent="0.25"/>
    <row r="261" spans="3:11" hidden="1" x14ac:dyDescent="0.25"/>
    <row r="262" spans="3:11" hidden="1" x14ac:dyDescent="0.25"/>
    <row r="263" spans="3:11" hidden="1" x14ac:dyDescent="0.25"/>
    <row r="264" spans="3:11" ht="21" hidden="1" customHeight="1" x14ac:dyDescent="0.25"/>
    <row r="265" spans="3:11" hidden="1" x14ac:dyDescent="0.25"/>
    <row r="266" spans="3:11" hidden="1" x14ac:dyDescent="0.25"/>
    <row r="267" spans="3:11" hidden="1" x14ac:dyDescent="0.25">
      <c r="I267" s="51"/>
      <c r="J267" s="52"/>
      <c r="K267" s="52"/>
    </row>
    <row r="268" spans="3:11" hidden="1" x14ac:dyDescent="0.25">
      <c r="I268" s="83"/>
      <c r="J268" s="83"/>
      <c r="K268" s="83"/>
    </row>
    <row r="269" spans="3:11" hidden="1" x14ac:dyDescent="0.25">
      <c r="I269" s="51"/>
      <c r="J269" s="83"/>
      <c r="K269" s="83"/>
    </row>
    <row r="271" spans="3:11" ht="15.75" x14ac:dyDescent="0.25">
      <c r="C271" s="93" t="s">
        <v>176</v>
      </c>
      <c r="D271" s="93"/>
      <c r="E271" s="93"/>
      <c r="F271" s="93"/>
      <c r="G271" s="93"/>
      <c r="H271" s="93"/>
      <c r="I271" s="93"/>
      <c r="J271" s="93"/>
      <c r="K271" s="93"/>
    </row>
    <row r="272" spans="3:11" x14ac:dyDescent="0.25">
      <c r="C272" s="74" t="s">
        <v>0</v>
      </c>
      <c r="D272" s="76" t="s">
        <v>1</v>
      </c>
      <c r="E272" s="74" t="s">
        <v>21</v>
      </c>
      <c r="F272" s="78" t="s">
        <v>20</v>
      </c>
      <c r="G272" s="79"/>
      <c r="H272" s="80"/>
      <c r="I272" s="81" t="s">
        <v>5</v>
      </c>
      <c r="J272" s="43"/>
      <c r="K272" s="17" t="s">
        <v>22</v>
      </c>
    </row>
    <row r="273" spans="3:12" x14ac:dyDescent="0.25">
      <c r="C273" s="75"/>
      <c r="D273" s="77"/>
      <c r="E273" s="75"/>
      <c r="F273" s="14" t="s">
        <v>2</v>
      </c>
      <c r="G273" s="14" t="s">
        <v>3</v>
      </c>
      <c r="H273" s="14" t="s">
        <v>4</v>
      </c>
      <c r="I273" s="82"/>
      <c r="J273" s="18" t="s">
        <v>19</v>
      </c>
      <c r="K273" s="9"/>
    </row>
    <row r="274" spans="3:12" x14ac:dyDescent="0.25">
      <c r="C274" s="15">
        <v>1</v>
      </c>
      <c r="D274" s="15">
        <v>2</v>
      </c>
      <c r="E274" s="15">
        <v>3</v>
      </c>
      <c r="F274" s="15">
        <v>4</v>
      </c>
      <c r="G274" s="15">
        <v>5</v>
      </c>
      <c r="H274" s="15">
        <v>6</v>
      </c>
      <c r="I274" s="15">
        <v>7</v>
      </c>
      <c r="J274" s="16">
        <v>8</v>
      </c>
      <c r="K274" s="16">
        <v>9</v>
      </c>
    </row>
    <row r="275" spans="3:12" ht="21" customHeight="1" x14ac:dyDescent="0.25">
      <c r="C275" s="33" t="s">
        <v>6</v>
      </c>
      <c r="D275" s="4" t="s">
        <v>149</v>
      </c>
      <c r="E275" s="5">
        <v>150</v>
      </c>
      <c r="F275" s="7">
        <v>4.4400000000000004</v>
      </c>
      <c r="G275" s="7">
        <v>4.4400000000000004</v>
      </c>
      <c r="H275" s="7">
        <v>13.43</v>
      </c>
      <c r="I275" s="7">
        <v>194.93</v>
      </c>
      <c r="J275" s="12">
        <v>0.68</v>
      </c>
      <c r="K275" s="9">
        <v>94</v>
      </c>
    </row>
    <row r="276" spans="3:12" x14ac:dyDescent="0.25">
      <c r="C276" s="3"/>
      <c r="D276" s="24" t="s">
        <v>37</v>
      </c>
      <c r="E276" s="36" t="s">
        <v>9</v>
      </c>
      <c r="F276" s="7">
        <v>3.15</v>
      </c>
      <c r="G276" s="7">
        <v>2.72</v>
      </c>
      <c r="H276" s="7">
        <v>12.96</v>
      </c>
      <c r="I276" s="7">
        <v>89</v>
      </c>
      <c r="J276" s="12">
        <v>1.2</v>
      </c>
      <c r="K276" s="22">
        <v>397</v>
      </c>
    </row>
    <row r="277" spans="3:12" ht="17.25" customHeight="1" x14ac:dyDescent="0.25">
      <c r="C277" s="3"/>
      <c r="D277" s="4" t="s">
        <v>46</v>
      </c>
      <c r="E277" s="6" t="s">
        <v>47</v>
      </c>
      <c r="F277" s="7">
        <v>0.89</v>
      </c>
      <c r="G277" s="7">
        <v>2.75</v>
      </c>
      <c r="H277" s="7">
        <v>5.32</v>
      </c>
      <c r="I277" s="7">
        <v>49.5</v>
      </c>
      <c r="J277" s="12">
        <v>0</v>
      </c>
      <c r="K277" s="9">
        <v>1</v>
      </c>
    </row>
    <row r="278" spans="3:12" ht="15.75" customHeight="1" x14ac:dyDescent="0.25">
      <c r="C278" s="27"/>
      <c r="D278" s="27"/>
      <c r="E278" s="28"/>
      <c r="F278" s="29"/>
      <c r="G278" s="29"/>
      <c r="H278" s="29"/>
      <c r="I278" s="29"/>
      <c r="J278" s="30"/>
      <c r="K278" s="31"/>
    </row>
    <row r="279" spans="3:12" ht="19.5" customHeight="1" x14ac:dyDescent="0.25">
      <c r="C279" s="10" t="s">
        <v>12</v>
      </c>
      <c r="D279" s="3" t="s">
        <v>145</v>
      </c>
      <c r="E279" s="25">
        <v>60</v>
      </c>
      <c r="F279" s="7">
        <v>0.24</v>
      </c>
      <c r="G279" s="7">
        <v>0.24</v>
      </c>
      <c r="H279" s="7">
        <v>7.59</v>
      </c>
      <c r="I279" s="7">
        <v>28.2</v>
      </c>
      <c r="J279" s="12">
        <v>6</v>
      </c>
      <c r="K279" s="9">
        <v>368</v>
      </c>
    </row>
    <row r="280" spans="3:12" x14ac:dyDescent="0.25">
      <c r="C280" s="32"/>
      <c r="D280" s="27"/>
      <c r="E280" s="28"/>
      <c r="F280" s="29"/>
      <c r="G280" s="29"/>
      <c r="H280" s="29"/>
      <c r="I280" s="29"/>
      <c r="J280" s="30"/>
      <c r="K280" s="31"/>
    </row>
    <row r="281" spans="3:12" x14ac:dyDescent="0.25">
      <c r="C281" s="10" t="s">
        <v>11</v>
      </c>
      <c r="D281" s="4" t="s">
        <v>150</v>
      </c>
      <c r="E281" s="5">
        <v>40</v>
      </c>
      <c r="F281" s="7">
        <v>0.32</v>
      </c>
      <c r="G281" s="7">
        <v>0.04</v>
      </c>
      <c r="H281" s="7">
        <v>0.68</v>
      </c>
      <c r="I281" s="7">
        <v>4</v>
      </c>
      <c r="J281" s="12">
        <v>1.4</v>
      </c>
      <c r="K281" s="9">
        <v>71</v>
      </c>
    </row>
    <row r="282" spans="3:12" ht="26.25" x14ac:dyDescent="0.25">
      <c r="C282" s="10"/>
      <c r="D282" s="4" t="s">
        <v>45</v>
      </c>
      <c r="E282" s="5">
        <v>150</v>
      </c>
      <c r="F282" s="7">
        <v>1.61</v>
      </c>
      <c r="G282" s="7">
        <v>1.7</v>
      </c>
      <c r="H282" s="7">
        <v>10.28</v>
      </c>
      <c r="I282" s="7">
        <v>62.85</v>
      </c>
      <c r="J282" s="12">
        <v>4.95</v>
      </c>
      <c r="K282" s="9">
        <v>82</v>
      </c>
    </row>
    <row r="283" spans="3:12" ht="26.25" x14ac:dyDescent="0.25">
      <c r="C283" s="3"/>
      <c r="D283" s="24" t="s">
        <v>53</v>
      </c>
      <c r="E283" s="25" t="s">
        <v>16</v>
      </c>
      <c r="F283" s="21">
        <v>9.1</v>
      </c>
      <c r="G283" s="7">
        <v>6.86</v>
      </c>
      <c r="H283" s="7">
        <v>9.14</v>
      </c>
      <c r="I283" s="7">
        <v>134.59</v>
      </c>
      <c r="J283" s="12">
        <v>9.0999999999999998E-2</v>
      </c>
      <c r="K283" s="9">
        <v>282</v>
      </c>
    </row>
    <row r="284" spans="3:12" x14ac:dyDescent="0.25">
      <c r="C284" s="3"/>
      <c r="D284" s="24" t="s">
        <v>151</v>
      </c>
      <c r="E284" s="25">
        <v>100</v>
      </c>
      <c r="F284" s="7">
        <v>3.19</v>
      </c>
      <c r="G284" s="7">
        <v>2.95</v>
      </c>
      <c r="H284" s="7">
        <v>20.58</v>
      </c>
      <c r="I284" s="7">
        <v>121.7</v>
      </c>
      <c r="J284" s="12">
        <v>0</v>
      </c>
      <c r="K284" s="9">
        <v>314</v>
      </c>
      <c r="L284" s="26"/>
    </row>
    <row r="285" spans="3:12" x14ac:dyDescent="0.25">
      <c r="C285" s="3"/>
      <c r="D285" s="20" t="s">
        <v>13</v>
      </c>
      <c r="E285" s="25">
        <v>180</v>
      </c>
      <c r="F285" s="7">
        <v>0.9</v>
      </c>
      <c r="G285" s="7">
        <v>0</v>
      </c>
      <c r="H285" s="7">
        <v>18.18</v>
      </c>
      <c r="I285" s="7">
        <v>76.8</v>
      </c>
      <c r="J285" s="12">
        <v>3.6</v>
      </c>
      <c r="K285" s="9">
        <v>399</v>
      </c>
    </row>
    <row r="286" spans="3:12" x14ac:dyDescent="0.25">
      <c r="C286" s="3"/>
      <c r="D286" s="3" t="s">
        <v>10</v>
      </c>
      <c r="E286" s="5">
        <v>15</v>
      </c>
      <c r="F286" s="7">
        <v>1.18</v>
      </c>
      <c r="G286" s="7">
        <v>0.15</v>
      </c>
      <c r="H286" s="7">
        <v>7.24</v>
      </c>
      <c r="I286" s="7">
        <v>35.25</v>
      </c>
      <c r="J286" s="12">
        <v>0</v>
      </c>
      <c r="K286" s="9" t="s">
        <v>23</v>
      </c>
    </row>
    <row r="287" spans="3:12" x14ac:dyDescent="0.25">
      <c r="C287" s="3"/>
      <c r="D287" s="3" t="s">
        <v>36</v>
      </c>
      <c r="E287" s="5">
        <v>30</v>
      </c>
      <c r="F287" s="7">
        <v>1.98</v>
      </c>
      <c r="G287" s="7">
        <v>0.36</v>
      </c>
      <c r="H287" s="7">
        <v>10.02</v>
      </c>
      <c r="I287" s="7">
        <v>52.2</v>
      </c>
      <c r="J287" s="12">
        <v>0</v>
      </c>
      <c r="K287" s="9" t="s">
        <v>23</v>
      </c>
    </row>
    <row r="288" spans="3:12" x14ac:dyDescent="0.25">
      <c r="C288" s="27"/>
      <c r="D288" s="27"/>
      <c r="E288" s="28"/>
      <c r="F288" s="29"/>
      <c r="G288" s="29"/>
      <c r="H288" s="29"/>
      <c r="I288" s="29"/>
      <c r="J288" s="30"/>
      <c r="K288" s="31"/>
    </row>
    <row r="289" spans="3:11" ht="26.25" x14ac:dyDescent="0.25">
      <c r="C289" s="10" t="s">
        <v>7</v>
      </c>
      <c r="D289" s="24" t="s">
        <v>69</v>
      </c>
      <c r="E289" s="25" t="s">
        <v>70</v>
      </c>
      <c r="F289" s="7">
        <v>3.85</v>
      </c>
      <c r="G289" s="7">
        <v>6.53</v>
      </c>
      <c r="H289" s="7">
        <v>18.04</v>
      </c>
      <c r="I289" s="7">
        <v>247</v>
      </c>
      <c r="J289" s="12">
        <v>8.61</v>
      </c>
      <c r="K289" s="9" t="s">
        <v>71</v>
      </c>
    </row>
    <row r="290" spans="3:11" x14ac:dyDescent="0.25">
      <c r="C290" s="3"/>
      <c r="D290" s="3" t="s">
        <v>8</v>
      </c>
      <c r="E290" s="5" t="s">
        <v>18</v>
      </c>
      <c r="F290" s="7">
        <v>7.0000000000000007E-2</v>
      </c>
      <c r="G290" s="7">
        <v>0.01</v>
      </c>
      <c r="H290" s="7">
        <v>7.1</v>
      </c>
      <c r="I290" s="7">
        <v>29</v>
      </c>
      <c r="J290" s="12">
        <v>1.42</v>
      </c>
      <c r="K290" s="9">
        <v>393</v>
      </c>
    </row>
    <row r="291" spans="3:11" x14ac:dyDescent="0.25">
      <c r="C291" s="3"/>
      <c r="D291" s="3" t="s">
        <v>10</v>
      </c>
      <c r="E291" s="5">
        <v>15</v>
      </c>
      <c r="F291" s="7">
        <v>1.18</v>
      </c>
      <c r="G291" s="7">
        <v>0.15</v>
      </c>
      <c r="H291" s="7">
        <v>7.24</v>
      </c>
      <c r="I291" s="7">
        <v>35.25</v>
      </c>
      <c r="J291" s="12">
        <v>0</v>
      </c>
      <c r="K291" s="9" t="s">
        <v>23</v>
      </c>
    </row>
    <row r="292" spans="3:11" x14ac:dyDescent="0.25">
      <c r="C292" s="3"/>
      <c r="D292" s="3" t="s">
        <v>113</v>
      </c>
      <c r="E292" s="5">
        <v>50</v>
      </c>
      <c r="F292" s="7">
        <v>3.54</v>
      </c>
      <c r="G292" s="7">
        <v>6.57</v>
      </c>
      <c r="H292" s="7">
        <v>27.87</v>
      </c>
      <c r="I292" s="7">
        <v>185</v>
      </c>
      <c r="J292" s="12">
        <v>0</v>
      </c>
      <c r="K292" s="9">
        <v>460</v>
      </c>
    </row>
    <row r="293" spans="3:11" x14ac:dyDescent="0.25">
      <c r="C293" s="27"/>
      <c r="D293" s="27"/>
      <c r="E293" s="28"/>
      <c r="F293" s="29"/>
      <c r="G293" s="29"/>
      <c r="H293" s="29"/>
      <c r="I293" s="29"/>
      <c r="J293" s="30"/>
      <c r="K293" s="31"/>
    </row>
    <row r="294" spans="3:11" ht="15.75" x14ac:dyDescent="0.25">
      <c r="C294" s="69" t="s">
        <v>15</v>
      </c>
      <c r="D294" s="70"/>
      <c r="E294" s="1"/>
      <c r="F294" s="11">
        <f>SUM(F274:F291)</f>
        <v>36.1</v>
      </c>
      <c r="G294" s="11">
        <f t="shared" ref="G294:J294" si="1">SUM(G274:G291)</f>
        <v>33.899999999999991</v>
      </c>
      <c r="H294" s="11">
        <f t="shared" si="1"/>
        <v>153.79999999999998</v>
      </c>
      <c r="I294" s="11">
        <f t="shared" si="1"/>
        <v>1167.27</v>
      </c>
      <c r="J294" s="46">
        <f t="shared" si="1"/>
        <v>35.951000000000001</v>
      </c>
      <c r="K294" s="9"/>
    </row>
    <row r="295" spans="3:11" ht="15.75" x14ac:dyDescent="0.25">
      <c r="C295" s="69" t="s">
        <v>175</v>
      </c>
      <c r="D295" s="70"/>
      <c r="E295" s="1"/>
      <c r="F295" s="11"/>
      <c r="G295" s="11"/>
      <c r="H295" s="11"/>
      <c r="I295" s="11"/>
      <c r="J295" s="46"/>
      <c r="K295" s="9"/>
    </row>
    <row r="297" spans="3:11" x14ac:dyDescent="0.25">
      <c r="D297" s="53"/>
    </row>
    <row r="298" spans="3:11" ht="3" customHeight="1" x14ac:dyDescent="0.25"/>
    <row r="299" spans="3:11" hidden="1" x14ac:dyDescent="0.25"/>
    <row r="300" spans="3:11" hidden="1" x14ac:dyDescent="0.25"/>
    <row r="301" spans="3:11" hidden="1" x14ac:dyDescent="0.25"/>
    <row r="302" spans="3:11" ht="19.5" hidden="1" customHeight="1" x14ac:dyDescent="0.25"/>
    <row r="303" spans="3:11" hidden="1" x14ac:dyDescent="0.25"/>
    <row r="304" spans="3:11" hidden="1" x14ac:dyDescent="0.25"/>
    <row r="305" spans="3:11" hidden="1" x14ac:dyDescent="0.25"/>
    <row r="306" spans="3:11" hidden="1" x14ac:dyDescent="0.25"/>
    <row r="307" spans="3:11" hidden="1" x14ac:dyDescent="0.25"/>
    <row r="308" spans="3:11" hidden="1" x14ac:dyDescent="0.25">
      <c r="I308" s="51"/>
      <c r="J308" s="52"/>
      <c r="K308" s="52"/>
    </row>
    <row r="309" spans="3:11" hidden="1" x14ac:dyDescent="0.25">
      <c r="I309" s="83"/>
      <c r="J309" s="83"/>
      <c r="K309" s="83"/>
    </row>
    <row r="310" spans="3:11" x14ac:dyDescent="0.25">
      <c r="I310" s="51"/>
      <c r="J310" s="83"/>
      <c r="K310" s="83"/>
    </row>
    <row r="312" spans="3:11" ht="15.75" x14ac:dyDescent="0.25">
      <c r="C312" s="73" t="s">
        <v>174</v>
      </c>
      <c r="D312" s="73"/>
      <c r="E312" s="73"/>
      <c r="F312" s="73"/>
      <c r="G312" s="73"/>
      <c r="H312" s="73"/>
      <c r="I312" s="73"/>
      <c r="J312" s="73"/>
      <c r="K312" s="73"/>
    </row>
    <row r="313" spans="3:11" x14ac:dyDescent="0.25">
      <c r="C313" s="84" t="s">
        <v>0</v>
      </c>
      <c r="D313" s="86" t="s">
        <v>1</v>
      </c>
      <c r="E313" s="84" t="s">
        <v>21</v>
      </c>
      <c r="F313" s="88" t="s">
        <v>20</v>
      </c>
      <c r="G313" s="89"/>
      <c r="H313" s="90"/>
      <c r="I313" s="91" t="s">
        <v>5</v>
      </c>
      <c r="J313" s="54"/>
      <c r="K313" s="55" t="s">
        <v>22</v>
      </c>
    </row>
    <row r="314" spans="3:11" ht="27" customHeight="1" x14ac:dyDescent="0.25">
      <c r="C314" s="85"/>
      <c r="D314" s="87"/>
      <c r="E314" s="85"/>
      <c r="F314" s="56" t="s">
        <v>2</v>
      </c>
      <c r="G314" s="56" t="s">
        <v>3</v>
      </c>
      <c r="H314" s="56" t="s">
        <v>4</v>
      </c>
      <c r="I314" s="92"/>
      <c r="J314" s="57" t="s">
        <v>19</v>
      </c>
      <c r="K314" s="22"/>
    </row>
    <row r="315" spans="3:11" ht="15" customHeight="1" x14ac:dyDescent="0.25">
      <c r="C315" s="58">
        <v>1</v>
      </c>
      <c r="D315" s="58">
        <v>2</v>
      </c>
      <c r="E315" s="58">
        <v>3</v>
      </c>
      <c r="F315" s="58">
        <v>4</v>
      </c>
      <c r="G315" s="58">
        <v>5</v>
      </c>
      <c r="H315" s="58">
        <v>6</v>
      </c>
      <c r="I315" s="58">
        <v>7</v>
      </c>
      <c r="J315" s="59">
        <v>8</v>
      </c>
      <c r="K315" s="59">
        <v>9</v>
      </c>
    </row>
    <row r="316" spans="3:11" ht="16.5" customHeight="1" x14ac:dyDescent="0.25">
      <c r="C316" s="33" t="s">
        <v>6</v>
      </c>
      <c r="D316" s="24" t="s">
        <v>153</v>
      </c>
      <c r="E316" s="25">
        <v>150</v>
      </c>
      <c r="F316" s="21">
        <v>2.56</v>
      </c>
      <c r="G316" s="21">
        <v>4.17</v>
      </c>
      <c r="H316" s="21">
        <v>26.57</v>
      </c>
      <c r="I316" s="21">
        <v>154.05000000000001</v>
      </c>
      <c r="J316" s="23">
        <v>0</v>
      </c>
      <c r="K316" s="22">
        <v>314</v>
      </c>
    </row>
    <row r="317" spans="3:11" x14ac:dyDescent="0.25">
      <c r="C317" s="20"/>
      <c r="D317" s="24" t="s">
        <v>17</v>
      </c>
      <c r="E317" s="36" t="s">
        <v>44</v>
      </c>
      <c r="F317" s="21">
        <v>2.2200000000000002</v>
      </c>
      <c r="G317" s="21">
        <v>1.95</v>
      </c>
      <c r="H317" s="21">
        <v>11.93</v>
      </c>
      <c r="I317" s="21">
        <v>74.16</v>
      </c>
      <c r="J317" s="21">
        <v>0.02</v>
      </c>
      <c r="K317" s="22">
        <v>392</v>
      </c>
    </row>
    <row r="318" spans="3:11" ht="18" customHeight="1" x14ac:dyDescent="0.25">
      <c r="C318" s="20"/>
      <c r="D318" s="24" t="s">
        <v>10</v>
      </c>
      <c r="E318" s="36" t="s">
        <v>29</v>
      </c>
      <c r="F318" s="21">
        <v>1.18</v>
      </c>
      <c r="G318" s="21">
        <v>0.15</v>
      </c>
      <c r="H318" s="21">
        <v>7.24</v>
      </c>
      <c r="I318" s="21">
        <v>35.25</v>
      </c>
      <c r="J318" s="23">
        <v>0</v>
      </c>
      <c r="K318" s="22" t="s">
        <v>23</v>
      </c>
    </row>
    <row r="319" spans="3:11" x14ac:dyDescent="0.25">
      <c r="C319" s="20"/>
      <c r="D319" s="20"/>
      <c r="E319" s="25"/>
      <c r="F319" s="21"/>
      <c r="G319" s="21"/>
      <c r="H319" s="21"/>
      <c r="I319" s="21"/>
      <c r="J319" s="23"/>
      <c r="K319" s="22"/>
    </row>
    <row r="320" spans="3:11" x14ac:dyDescent="0.25">
      <c r="C320" s="33" t="s">
        <v>12</v>
      </c>
      <c r="D320" s="20" t="s">
        <v>137</v>
      </c>
      <c r="E320" s="25">
        <v>60</v>
      </c>
      <c r="F320" s="21">
        <v>0.24</v>
      </c>
      <c r="G320" s="21">
        <v>0.24</v>
      </c>
      <c r="H320" s="21">
        <v>7.59</v>
      </c>
      <c r="I320" s="21">
        <v>28.2</v>
      </c>
      <c r="J320" s="23">
        <v>6</v>
      </c>
      <c r="K320" s="22">
        <v>368</v>
      </c>
    </row>
    <row r="321" spans="3:11" x14ac:dyDescent="0.25">
      <c r="C321" s="33"/>
      <c r="D321" s="20"/>
      <c r="E321" s="25"/>
      <c r="F321" s="21"/>
      <c r="G321" s="21"/>
      <c r="H321" s="21"/>
      <c r="I321" s="21"/>
      <c r="J321" s="23"/>
      <c r="K321" s="22"/>
    </row>
    <row r="322" spans="3:11" x14ac:dyDescent="0.25">
      <c r="C322" s="33" t="s">
        <v>11</v>
      </c>
      <c r="D322" s="24" t="s">
        <v>42</v>
      </c>
      <c r="E322" s="25">
        <v>40</v>
      </c>
      <c r="F322" s="21">
        <v>0.63</v>
      </c>
      <c r="G322" s="21">
        <v>2.0699999999999998</v>
      </c>
      <c r="H322" s="21">
        <v>7.86</v>
      </c>
      <c r="I322" s="21">
        <v>52.6</v>
      </c>
      <c r="J322" s="23">
        <v>3.46</v>
      </c>
      <c r="K322" s="22">
        <v>28</v>
      </c>
    </row>
    <row r="323" spans="3:11" x14ac:dyDescent="0.25">
      <c r="C323" s="33"/>
      <c r="D323" s="24" t="s">
        <v>76</v>
      </c>
      <c r="E323" s="25">
        <v>150</v>
      </c>
      <c r="F323" s="21">
        <v>0.95</v>
      </c>
      <c r="G323" s="21">
        <v>2.99</v>
      </c>
      <c r="H323" s="21">
        <v>5.47</v>
      </c>
      <c r="I323" s="21">
        <v>57.15</v>
      </c>
      <c r="J323" s="23">
        <v>6.22</v>
      </c>
      <c r="K323" s="22">
        <v>99</v>
      </c>
    </row>
    <row r="324" spans="3:11" ht="16.5" customHeight="1" x14ac:dyDescent="0.25">
      <c r="C324" s="20"/>
      <c r="D324" s="24" t="s">
        <v>132</v>
      </c>
      <c r="E324" s="25" t="s">
        <v>16</v>
      </c>
      <c r="F324" s="21">
        <v>9.5399999999999991</v>
      </c>
      <c r="G324" s="21">
        <v>5.31</v>
      </c>
      <c r="H324" s="21">
        <v>2.44</v>
      </c>
      <c r="I324" s="21">
        <v>96</v>
      </c>
      <c r="J324" s="21">
        <v>0.11</v>
      </c>
      <c r="K324" s="22">
        <v>268</v>
      </c>
    </row>
    <row r="325" spans="3:11" ht="18" customHeight="1" x14ac:dyDescent="0.25">
      <c r="C325" s="20"/>
      <c r="D325" s="24" t="s">
        <v>41</v>
      </c>
      <c r="E325" s="25">
        <v>100</v>
      </c>
      <c r="F325" s="21">
        <v>2.04</v>
      </c>
      <c r="G325" s="21">
        <v>3.2</v>
      </c>
      <c r="H325" s="21">
        <v>13.62</v>
      </c>
      <c r="I325" s="21">
        <v>91.5</v>
      </c>
      <c r="J325" s="23">
        <v>12.1</v>
      </c>
      <c r="K325" s="22">
        <v>321</v>
      </c>
    </row>
    <row r="326" spans="3:11" x14ac:dyDescent="0.25">
      <c r="C326" s="20"/>
      <c r="D326" s="24" t="s">
        <v>14</v>
      </c>
      <c r="E326" s="25">
        <v>150</v>
      </c>
      <c r="F326" s="21">
        <v>0.12</v>
      </c>
      <c r="G326" s="21">
        <v>0.12</v>
      </c>
      <c r="H326" s="21">
        <v>20.91</v>
      </c>
      <c r="I326" s="21">
        <v>85.95</v>
      </c>
      <c r="J326" s="23">
        <v>0.67</v>
      </c>
      <c r="K326" s="22">
        <v>372</v>
      </c>
    </row>
    <row r="327" spans="3:11" x14ac:dyDescent="0.25">
      <c r="C327" s="20"/>
      <c r="D327" s="24" t="s">
        <v>10</v>
      </c>
      <c r="E327" s="25">
        <v>15</v>
      </c>
      <c r="F327" s="21">
        <v>1.18</v>
      </c>
      <c r="G327" s="21">
        <v>0.15</v>
      </c>
      <c r="H327" s="21">
        <v>7.24</v>
      </c>
      <c r="I327" s="21">
        <v>35.25</v>
      </c>
      <c r="J327" s="23">
        <v>0</v>
      </c>
      <c r="K327" s="22" t="s">
        <v>23</v>
      </c>
    </row>
    <row r="328" spans="3:11" x14ac:dyDescent="0.25">
      <c r="C328" s="20"/>
      <c r="D328" s="20" t="s">
        <v>36</v>
      </c>
      <c r="E328" s="25">
        <v>30</v>
      </c>
      <c r="F328" s="21">
        <v>1.98</v>
      </c>
      <c r="G328" s="21">
        <v>0.36</v>
      </c>
      <c r="H328" s="21">
        <v>10.02</v>
      </c>
      <c r="I328" s="21">
        <v>52.2</v>
      </c>
      <c r="J328" s="23">
        <v>0</v>
      </c>
      <c r="K328" s="22" t="s">
        <v>23</v>
      </c>
    </row>
    <row r="329" spans="3:11" x14ac:dyDescent="0.25">
      <c r="C329" s="20"/>
      <c r="D329" s="20"/>
      <c r="E329" s="25"/>
      <c r="F329" s="21"/>
      <c r="G329" s="21"/>
      <c r="H329" s="21"/>
      <c r="I329" s="21"/>
      <c r="J329" s="23"/>
      <c r="K329" s="22"/>
    </row>
    <row r="330" spans="3:11" ht="26.25" x14ac:dyDescent="0.25">
      <c r="C330" s="33" t="s">
        <v>7</v>
      </c>
      <c r="D330" s="24" t="s">
        <v>73</v>
      </c>
      <c r="E330" s="25" t="s">
        <v>75</v>
      </c>
      <c r="F330" s="21">
        <v>6.9</v>
      </c>
      <c r="G330" s="21">
        <v>6.15</v>
      </c>
      <c r="H330" s="21">
        <v>10.46</v>
      </c>
      <c r="I330" s="21">
        <v>130</v>
      </c>
      <c r="J330" s="23">
        <v>2.83</v>
      </c>
      <c r="K330" s="22" t="s">
        <v>74</v>
      </c>
    </row>
    <row r="331" spans="3:11" x14ac:dyDescent="0.25">
      <c r="C331" s="33"/>
      <c r="D331" s="24" t="s">
        <v>34</v>
      </c>
      <c r="E331" s="25">
        <v>150</v>
      </c>
      <c r="F331" s="21">
        <v>2.65</v>
      </c>
      <c r="G331" s="21">
        <v>2.33</v>
      </c>
      <c r="H331" s="21">
        <v>11.31</v>
      </c>
      <c r="I331" s="21">
        <v>77</v>
      </c>
      <c r="J331" s="23">
        <v>1.19</v>
      </c>
      <c r="K331" s="22">
        <v>394</v>
      </c>
    </row>
    <row r="332" spans="3:11" x14ac:dyDescent="0.25">
      <c r="C332" s="20"/>
      <c r="D332" s="20"/>
      <c r="E332" s="25"/>
      <c r="F332" s="21"/>
      <c r="G332" s="21"/>
      <c r="H332" s="21"/>
      <c r="I332" s="21"/>
      <c r="J332" s="23"/>
      <c r="K332" s="22"/>
    </row>
    <row r="333" spans="3:11" ht="15.75" x14ac:dyDescent="0.25">
      <c r="C333" s="71" t="s">
        <v>15</v>
      </c>
      <c r="D333" s="72"/>
      <c r="E333" s="60"/>
      <c r="F333" s="61">
        <f t="shared" ref="F333:J333" si="2">SUM(F315:F330)</f>
        <v>33.54</v>
      </c>
      <c r="G333" s="61">
        <f t="shared" si="2"/>
        <v>31.86</v>
      </c>
      <c r="H333" s="61">
        <f t="shared" si="2"/>
        <v>137.35</v>
      </c>
      <c r="I333" s="61">
        <f t="shared" si="2"/>
        <v>899.31000000000017</v>
      </c>
      <c r="J333" s="61">
        <f t="shared" si="2"/>
        <v>39.409999999999997</v>
      </c>
      <c r="K333" s="22"/>
    </row>
    <row r="334" spans="3:11" ht="15.75" x14ac:dyDescent="0.25">
      <c r="C334" s="71" t="s">
        <v>173</v>
      </c>
      <c r="D334" s="72"/>
      <c r="E334" s="60"/>
      <c r="F334" s="61"/>
      <c r="G334" s="61"/>
      <c r="H334" s="61"/>
      <c r="I334" s="61"/>
      <c r="J334" s="61"/>
      <c r="K334" s="22"/>
    </row>
    <row r="336" spans="3:11" x14ac:dyDescent="0.25">
      <c r="D336" s="53"/>
    </row>
    <row r="338" ht="1.5" customHeight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t="15" hidden="1" customHeight="1" x14ac:dyDescent="0.25"/>
    <row r="346" ht="15" hidden="1" customHeight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spans="3:11" hidden="1" x14ac:dyDescent="0.25">
      <c r="I353" s="51"/>
      <c r="J353" s="52"/>
      <c r="K353" s="52"/>
    </row>
    <row r="354" spans="3:11" hidden="1" x14ac:dyDescent="0.25">
      <c r="I354" s="83"/>
      <c r="J354" s="83"/>
      <c r="K354" s="83"/>
    </row>
    <row r="355" spans="3:11" hidden="1" x14ac:dyDescent="0.25">
      <c r="I355" s="51"/>
      <c r="J355" s="83"/>
      <c r="K355" s="83"/>
    </row>
    <row r="357" spans="3:11" ht="15.75" x14ac:dyDescent="0.25">
      <c r="C357" s="73" t="s">
        <v>172</v>
      </c>
      <c r="D357" s="73"/>
      <c r="E357" s="73"/>
      <c r="F357" s="73"/>
      <c r="G357" s="73"/>
      <c r="H357" s="73"/>
      <c r="I357" s="73"/>
      <c r="J357" s="73"/>
      <c r="K357" s="73"/>
    </row>
    <row r="358" spans="3:11" ht="30.75" customHeight="1" x14ac:dyDescent="0.25">
      <c r="C358" s="74" t="s">
        <v>0</v>
      </c>
      <c r="D358" s="76" t="s">
        <v>1</v>
      </c>
      <c r="E358" s="74" t="s">
        <v>21</v>
      </c>
      <c r="F358" s="78" t="s">
        <v>20</v>
      </c>
      <c r="G358" s="79"/>
      <c r="H358" s="80"/>
      <c r="I358" s="81" t="s">
        <v>5</v>
      </c>
      <c r="J358" s="43"/>
      <c r="K358" s="17" t="s">
        <v>22</v>
      </c>
    </row>
    <row r="359" spans="3:11" x14ac:dyDescent="0.25">
      <c r="C359" s="75"/>
      <c r="D359" s="77"/>
      <c r="E359" s="75"/>
      <c r="F359" s="14" t="s">
        <v>2</v>
      </c>
      <c r="G359" s="14" t="s">
        <v>3</v>
      </c>
      <c r="H359" s="14" t="s">
        <v>4</v>
      </c>
      <c r="I359" s="82"/>
      <c r="J359" s="18" t="s">
        <v>19</v>
      </c>
      <c r="K359" s="9"/>
    </row>
    <row r="360" spans="3:11" x14ac:dyDescent="0.25">
      <c r="C360" s="15">
        <v>1</v>
      </c>
      <c r="D360" s="15">
        <v>2</v>
      </c>
      <c r="E360" s="15">
        <v>3</v>
      </c>
      <c r="F360" s="15">
        <v>4</v>
      </c>
      <c r="G360" s="15">
        <v>5</v>
      </c>
      <c r="H360" s="15">
        <v>6</v>
      </c>
      <c r="I360" s="15">
        <v>7</v>
      </c>
      <c r="J360" s="16">
        <v>8</v>
      </c>
      <c r="K360" s="16">
        <v>9</v>
      </c>
    </row>
    <row r="361" spans="3:11" ht="26.25" x14ac:dyDescent="0.25">
      <c r="C361" s="10" t="s">
        <v>6</v>
      </c>
      <c r="D361" s="4" t="s">
        <v>162</v>
      </c>
      <c r="E361" s="5" t="s">
        <v>43</v>
      </c>
      <c r="F361" s="7">
        <v>5.49</v>
      </c>
      <c r="G361" s="7">
        <v>8.58</v>
      </c>
      <c r="H361" s="7">
        <v>27.12</v>
      </c>
      <c r="I361" s="7">
        <v>208.66</v>
      </c>
      <c r="J361" s="12">
        <v>0.86</v>
      </c>
      <c r="K361" s="9">
        <v>185</v>
      </c>
    </row>
    <row r="362" spans="3:11" x14ac:dyDescent="0.25">
      <c r="C362" s="3"/>
      <c r="D362" s="4" t="s">
        <v>40</v>
      </c>
      <c r="E362" s="6" t="s">
        <v>9</v>
      </c>
      <c r="F362" s="7">
        <v>2.34</v>
      </c>
      <c r="G362" s="7">
        <v>2</v>
      </c>
      <c r="H362" s="7">
        <v>10.63</v>
      </c>
      <c r="I362" s="7">
        <v>70</v>
      </c>
      <c r="J362" s="12">
        <v>0.98</v>
      </c>
      <c r="K362" s="9">
        <v>395</v>
      </c>
    </row>
    <row r="363" spans="3:11" x14ac:dyDescent="0.25">
      <c r="C363" s="3"/>
      <c r="D363" s="4" t="s">
        <v>107</v>
      </c>
      <c r="E363" s="6" t="s">
        <v>84</v>
      </c>
      <c r="F363" s="7">
        <v>2.3199999999999998</v>
      </c>
      <c r="G363" s="7">
        <v>2.94</v>
      </c>
      <c r="H363" s="7">
        <v>0</v>
      </c>
      <c r="I363" s="7">
        <v>36.979999999999997</v>
      </c>
      <c r="J363" s="12">
        <v>7.0000000000000007E-2</v>
      </c>
      <c r="K363" s="9">
        <v>7</v>
      </c>
    </row>
    <row r="364" spans="3:11" ht="16.5" customHeight="1" x14ac:dyDescent="0.25">
      <c r="C364" s="3"/>
      <c r="D364" s="4" t="s">
        <v>10</v>
      </c>
      <c r="E364" s="6" t="s">
        <v>29</v>
      </c>
      <c r="F364" s="7">
        <v>1.18</v>
      </c>
      <c r="G364" s="7">
        <v>0.15</v>
      </c>
      <c r="H364" s="7">
        <v>7.24</v>
      </c>
      <c r="I364" s="7">
        <v>35.25</v>
      </c>
      <c r="J364" s="12">
        <v>0</v>
      </c>
      <c r="K364" s="9" t="s">
        <v>23</v>
      </c>
    </row>
    <row r="365" spans="3:11" x14ac:dyDescent="0.25">
      <c r="C365" s="27"/>
      <c r="D365" s="27"/>
      <c r="E365" s="28"/>
      <c r="F365" s="29"/>
      <c r="G365" s="29"/>
      <c r="H365" s="29"/>
      <c r="I365" s="29"/>
      <c r="J365" s="30"/>
      <c r="K365" s="31"/>
    </row>
    <row r="366" spans="3:11" x14ac:dyDescent="0.25">
      <c r="C366" s="10" t="s">
        <v>12</v>
      </c>
      <c r="D366" s="3" t="s">
        <v>161</v>
      </c>
      <c r="E366" s="5">
        <v>60</v>
      </c>
      <c r="F366" s="7">
        <v>0.24</v>
      </c>
      <c r="G366" s="7">
        <v>0.24</v>
      </c>
      <c r="H366" s="7">
        <v>7.59</v>
      </c>
      <c r="I366" s="7">
        <v>28.2</v>
      </c>
      <c r="J366" s="12">
        <v>6</v>
      </c>
      <c r="K366" s="9">
        <v>368</v>
      </c>
    </row>
    <row r="367" spans="3:11" x14ac:dyDescent="0.25">
      <c r="C367" s="32"/>
      <c r="D367" s="27"/>
      <c r="E367" s="28"/>
      <c r="F367" s="29"/>
      <c r="G367" s="29"/>
      <c r="H367" s="29"/>
      <c r="I367" s="29"/>
      <c r="J367" s="30"/>
      <c r="K367" s="31"/>
    </row>
    <row r="368" spans="3:11" x14ac:dyDescent="0.25">
      <c r="C368" s="10" t="s">
        <v>11</v>
      </c>
      <c r="D368" s="4" t="s">
        <v>142</v>
      </c>
      <c r="E368" s="5">
        <v>40</v>
      </c>
      <c r="F368" s="7">
        <v>0.28000000000000003</v>
      </c>
      <c r="G368" s="7">
        <v>0.04</v>
      </c>
      <c r="H368" s="7">
        <v>0.76</v>
      </c>
      <c r="I368" s="7">
        <v>4.8</v>
      </c>
      <c r="J368" s="12">
        <v>1.96</v>
      </c>
      <c r="K368" s="9">
        <v>71</v>
      </c>
    </row>
    <row r="369" spans="3:12" x14ac:dyDescent="0.25">
      <c r="C369" s="10"/>
      <c r="D369" s="4" t="s">
        <v>32</v>
      </c>
      <c r="E369" s="5">
        <v>180</v>
      </c>
      <c r="F369" s="7">
        <v>2.5499999999999998</v>
      </c>
      <c r="G369" s="7">
        <v>3.68</v>
      </c>
      <c r="H369" s="7">
        <v>10.19</v>
      </c>
      <c r="I369" s="7">
        <v>91.98</v>
      </c>
      <c r="J369" s="12">
        <v>4.82</v>
      </c>
      <c r="K369" s="9">
        <v>63</v>
      </c>
    </row>
    <row r="370" spans="3:12" ht="19.5" customHeight="1" x14ac:dyDescent="0.25">
      <c r="C370" s="3"/>
      <c r="D370" s="4" t="s">
        <v>114</v>
      </c>
      <c r="E370" s="25">
        <v>170</v>
      </c>
      <c r="F370" s="7">
        <v>16.2</v>
      </c>
      <c r="G370" s="7">
        <v>13.28</v>
      </c>
      <c r="H370" s="7">
        <v>11.03</v>
      </c>
      <c r="I370" s="7">
        <v>228</v>
      </c>
      <c r="J370" s="7">
        <v>3.71</v>
      </c>
      <c r="K370" s="9">
        <v>274</v>
      </c>
    </row>
    <row r="371" spans="3:12" ht="18" customHeight="1" x14ac:dyDescent="0.25">
      <c r="C371" s="3"/>
      <c r="D371" s="4" t="s">
        <v>154</v>
      </c>
      <c r="E371" s="5">
        <v>150</v>
      </c>
      <c r="F371" s="7">
        <v>0.12</v>
      </c>
      <c r="G371" s="7">
        <v>0.12</v>
      </c>
      <c r="H371" s="7">
        <v>17.91</v>
      </c>
      <c r="I371" s="7">
        <v>73.2</v>
      </c>
      <c r="J371" s="12">
        <v>1.29</v>
      </c>
      <c r="K371" s="9">
        <v>372</v>
      </c>
      <c r="L371" s="26"/>
    </row>
    <row r="372" spans="3:12" ht="17.25" customHeight="1" x14ac:dyDescent="0.25">
      <c r="C372" s="20"/>
      <c r="D372" s="3" t="s">
        <v>10</v>
      </c>
      <c r="E372" s="5">
        <v>15</v>
      </c>
      <c r="F372" s="7">
        <v>1.18</v>
      </c>
      <c r="G372" s="7">
        <v>0.15</v>
      </c>
      <c r="H372" s="7">
        <v>7.24</v>
      </c>
      <c r="I372" s="7">
        <v>35.25</v>
      </c>
      <c r="J372" s="12">
        <v>0</v>
      </c>
      <c r="K372" s="9" t="s">
        <v>23</v>
      </c>
    </row>
    <row r="373" spans="3:12" x14ac:dyDescent="0.25">
      <c r="C373" s="20"/>
      <c r="D373" s="3" t="s">
        <v>36</v>
      </c>
      <c r="E373" s="5">
        <v>30</v>
      </c>
      <c r="F373" s="7">
        <v>1.98</v>
      </c>
      <c r="G373" s="7">
        <v>0.36</v>
      </c>
      <c r="H373" s="7">
        <v>10.02</v>
      </c>
      <c r="I373" s="7">
        <v>52.2</v>
      </c>
      <c r="J373" s="12">
        <v>0</v>
      </c>
      <c r="K373" s="9" t="s">
        <v>23</v>
      </c>
    </row>
    <row r="374" spans="3:12" x14ac:dyDescent="0.25">
      <c r="C374" s="27"/>
      <c r="D374" s="27"/>
      <c r="E374" s="28"/>
      <c r="F374" s="29"/>
      <c r="G374" s="29"/>
      <c r="H374" s="29"/>
      <c r="I374" s="29"/>
      <c r="J374" s="30"/>
      <c r="K374" s="31"/>
    </row>
    <row r="375" spans="3:12" ht="26.25" x14ac:dyDescent="0.25">
      <c r="C375" s="10" t="s">
        <v>7</v>
      </c>
      <c r="D375" s="4" t="s">
        <v>72</v>
      </c>
      <c r="E375" s="5" t="s">
        <v>81</v>
      </c>
      <c r="F375" s="7">
        <v>5.73</v>
      </c>
      <c r="G375" s="7">
        <v>11.04</v>
      </c>
      <c r="H375" s="7">
        <v>1.1000000000000001</v>
      </c>
      <c r="I375" s="7">
        <v>127</v>
      </c>
      <c r="J375" s="12">
        <v>0.1</v>
      </c>
      <c r="K375" s="9">
        <v>215</v>
      </c>
    </row>
    <row r="376" spans="3:12" x14ac:dyDescent="0.25">
      <c r="C376" s="3"/>
      <c r="D376" s="3" t="s">
        <v>8</v>
      </c>
      <c r="E376" s="5" t="s">
        <v>18</v>
      </c>
      <c r="F376" s="7">
        <v>7.0000000000000007E-2</v>
      </c>
      <c r="G376" s="7">
        <v>0.01</v>
      </c>
      <c r="H376" s="7">
        <v>7.1</v>
      </c>
      <c r="I376" s="7">
        <v>29</v>
      </c>
      <c r="J376" s="12">
        <v>1.42</v>
      </c>
      <c r="K376" s="9">
        <v>393</v>
      </c>
    </row>
    <row r="377" spans="3:12" x14ac:dyDescent="0.25">
      <c r="C377" s="3"/>
      <c r="D377" s="3" t="s">
        <v>10</v>
      </c>
      <c r="E377" s="5">
        <v>15</v>
      </c>
      <c r="F377" s="7">
        <v>1.18</v>
      </c>
      <c r="G377" s="7">
        <v>0.15</v>
      </c>
      <c r="H377" s="7">
        <v>7.24</v>
      </c>
      <c r="I377" s="7">
        <v>35.25</v>
      </c>
      <c r="J377" s="12">
        <v>0</v>
      </c>
      <c r="K377" s="9" t="s">
        <v>23</v>
      </c>
    </row>
    <row r="378" spans="3:12" x14ac:dyDescent="0.25">
      <c r="C378" s="27"/>
      <c r="D378" s="27"/>
      <c r="E378" s="28"/>
      <c r="F378" s="29"/>
      <c r="G378" s="29"/>
      <c r="H378" s="29"/>
      <c r="I378" s="29"/>
      <c r="J378" s="30"/>
      <c r="K378" s="31"/>
    </row>
    <row r="379" spans="3:12" ht="15.75" x14ac:dyDescent="0.25">
      <c r="C379" s="69" t="s">
        <v>15</v>
      </c>
      <c r="D379" s="70"/>
      <c r="E379" s="1"/>
      <c r="F379" s="11">
        <f>SUM(F360:F376)</f>
        <v>43.679999999999986</v>
      </c>
      <c r="G379" s="11">
        <f>SUM(G360:G376)</f>
        <v>47.589999999999989</v>
      </c>
      <c r="H379" s="11">
        <f>SUM(H360:H376)</f>
        <v>123.92999999999999</v>
      </c>
      <c r="I379" s="11">
        <f>SUM(I360:I376)</f>
        <v>1027.52</v>
      </c>
      <c r="J379" s="11">
        <f>SUM(J360:J376)</f>
        <v>29.21</v>
      </c>
      <c r="K379" s="9"/>
    </row>
    <row r="380" spans="3:12" ht="15.75" x14ac:dyDescent="0.25">
      <c r="C380" s="71" t="s">
        <v>169</v>
      </c>
      <c r="D380" s="72"/>
      <c r="E380" s="1"/>
      <c r="F380" s="11"/>
      <c r="G380" s="11"/>
      <c r="H380" s="11"/>
      <c r="I380" s="11"/>
      <c r="J380" s="11"/>
      <c r="K380" s="9"/>
    </row>
    <row r="382" spans="3:12" ht="13.5" customHeight="1" x14ac:dyDescent="0.25">
      <c r="D382" s="53"/>
    </row>
    <row r="383" spans="3:12" hidden="1" x14ac:dyDescent="0.25"/>
    <row r="384" spans="3:12" hidden="1" x14ac:dyDescent="0.25"/>
    <row r="385" spans="9:11" hidden="1" x14ac:dyDescent="0.25"/>
    <row r="386" spans="9:11" hidden="1" x14ac:dyDescent="0.25"/>
    <row r="387" spans="9:11" hidden="1" x14ac:dyDescent="0.25"/>
    <row r="388" spans="9:11" hidden="1" x14ac:dyDescent="0.25"/>
    <row r="389" spans="9:11" hidden="1" x14ac:dyDescent="0.25"/>
    <row r="390" spans="9:11" hidden="1" x14ac:dyDescent="0.25"/>
    <row r="391" spans="9:11" hidden="1" x14ac:dyDescent="0.25"/>
    <row r="392" spans="9:11" hidden="1" x14ac:dyDescent="0.25"/>
    <row r="393" spans="9:11" hidden="1" x14ac:dyDescent="0.25"/>
    <row r="394" spans="9:11" hidden="1" x14ac:dyDescent="0.25"/>
    <row r="395" spans="9:11" hidden="1" x14ac:dyDescent="0.25"/>
    <row r="396" spans="9:11" hidden="1" x14ac:dyDescent="0.25"/>
    <row r="397" spans="9:11" hidden="1" x14ac:dyDescent="0.25">
      <c r="I397" s="51"/>
      <c r="J397" s="52"/>
      <c r="K397" s="52"/>
    </row>
    <row r="398" spans="9:11" hidden="1" x14ac:dyDescent="0.25">
      <c r="I398" s="83"/>
      <c r="J398" s="83"/>
      <c r="K398" s="83"/>
    </row>
    <row r="399" spans="9:11" hidden="1" x14ac:dyDescent="0.25">
      <c r="I399" s="51"/>
      <c r="J399" s="83"/>
      <c r="K399" s="83"/>
    </row>
    <row r="401" spans="3:11" ht="21.75" customHeight="1" x14ac:dyDescent="0.25">
      <c r="C401" s="73" t="s">
        <v>171</v>
      </c>
      <c r="D401" s="73"/>
      <c r="E401" s="73"/>
      <c r="F401" s="73"/>
      <c r="G401" s="73"/>
      <c r="H401" s="73"/>
      <c r="I401" s="73"/>
      <c r="J401" s="73"/>
      <c r="K401" s="73"/>
    </row>
    <row r="402" spans="3:11" ht="40.5" customHeight="1" x14ac:dyDescent="0.25">
      <c r="C402" s="74" t="s">
        <v>0</v>
      </c>
      <c r="D402" s="76" t="s">
        <v>1</v>
      </c>
      <c r="E402" s="74" t="s">
        <v>21</v>
      </c>
      <c r="F402" s="78" t="s">
        <v>20</v>
      </c>
      <c r="G402" s="79"/>
      <c r="H402" s="80"/>
      <c r="I402" s="81" t="s">
        <v>5</v>
      </c>
      <c r="J402" s="43"/>
      <c r="K402" s="17" t="s">
        <v>22</v>
      </c>
    </row>
    <row r="403" spans="3:11" x14ac:dyDescent="0.25">
      <c r="C403" s="75"/>
      <c r="D403" s="77"/>
      <c r="E403" s="75"/>
      <c r="F403" s="14" t="s">
        <v>2</v>
      </c>
      <c r="G403" s="14" t="s">
        <v>3</v>
      </c>
      <c r="H403" s="14" t="s">
        <v>4</v>
      </c>
      <c r="I403" s="82"/>
      <c r="J403" s="18" t="s">
        <v>19</v>
      </c>
      <c r="K403" s="9"/>
    </row>
    <row r="404" spans="3:11" x14ac:dyDescent="0.25">
      <c r="C404" s="15">
        <v>1</v>
      </c>
      <c r="D404" s="15">
        <v>2</v>
      </c>
      <c r="E404" s="15">
        <v>3</v>
      </c>
      <c r="F404" s="15">
        <v>4</v>
      </c>
      <c r="G404" s="15">
        <v>5</v>
      </c>
      <c r="H404" s="15">
        <v>6</v>
      </c>
      <c r="I404" s="15">
        <v>7</v>
      </c>
      <c r="J404" s="16">
        <v>8</v>
      </c>
      <c r="K404" s="16">
        <v>9</v>
      </c>
    </row>
    <row r="405" spans="3:11" x14ac:dyDescent="0.25">
      <c r="C405" s="10" t="s">
        <v>6</v>
      </c>
      <c r="D405" s="4" t="s">
        <v>156</v>
      </c>
      <c r="E405" s="5">
        <v>150</v>
      </c>
      <c r="F405" s="7">
        <v>4.59</v>
      </c>
      <c r="G405" s="7">
        <v>5.89</v>
      </c>
      <c r="H405" s="7">
        <v>2.61</v>
      </c>
      <c r="I405" s="7">
        <v>232</v>
      </c>
      <c r="J405" s="12">
        <v>0.65</v>
      </c>
      <c r="K405" s="9">
        <v>168</v>
      </c>
    </row>
    <row r="406" spans="3:11" x14ac:dyDescent="0.25">
      <c r="C406" s="3"/>
      <c r="D406" s="4" t="s">
        <v>17</v>
      </c>
      <c r="E406" s="6" t="s">
        <v>44</v>
      </c>
      <c r="F406" s="7">
        <v>2.2200000000000002</v>
      </c>
      <c r="G406" s="7">
        <v>1.95</v>
      </c>
      <c r="H406" s="7">
        <v>11.93</v>
      </c>
      <c r="I406" s="7">
        <v>74.16</v>
      </c>
      <c r="J406" s="7">
        <v>0.02</v>
      </c>
      <c r="K406" s="9">
        <v>392</v>
      </c>
    </row>
    <row r="407" spans="3:11" ht="15.75" customHeight="1" x14ac:dyDescent="0.25">
      <c r="C407" s="3"/>
      <c r="D407" s="37" t="s">
        <v>10</v>
      </c>
      <c r="E407" s="36" t="s">
        <v>29</v>
      </c>
      <c r="F407" s="7">
        <v>1.18</v>
      </c>
      <c r="G407" s="7">
        <v>0.15</v>
      </c>
      <c r="H407" s="7">
        <v>7.24</v>
      </c>
      <c r="I407" s="7">
        <v>35.25</v>
      </c>
      <c r="J407" s="12">
        <v>0</v>
      </c>
      <c r="K407" s="9" t="s">
        <v>23</v>
      </c>
    </row>
    <row r="408" spans="3:11" x14ac:dyDescent="0.25">
      <c r="C408" s="27"/>
      <c r="D408" s="27"/>
      <c r="E408" s="28"/>
      <c r="F408" s="29"/>
      <c r="G408" s="29"/>
      <c r="H408" s="29"/>
      <c r="I408" s="29"/>
      <c r="J408" s="30"/>
      <c r="K408" s="31"/>
    </row>
    <row r="409" spans="3:11" x14ac:dyDescent="0.25">
      <c r="C409" s="10" t="s">
        <v>12</v>
      </c>
      <c r="D409" s="3" t="s">
        <v>161</v>
      </c>
      <c r="E409" s="5">
        <v>60</v>
      </c>
      <c r="F409" s="7">
        <v>0.24</v>
      </c>
      <c r="G409" s="7">
        <v>0.24</v>
      </c>
      <c r="H409" s="7">
        <v>5.88</v>
      </c>
      <c r="I409" s="7">
        <v>28.2</v>
      </c>
      <c r="J409" s="12">
        <v>6</v>
      </c>
      <c r="K409" s="9">
        <v>368</v>
      </c>
    </row>
    <row r="410" spans="3:11" x14ac:dyDescent="0.25">
      <c r="C410" s="32"/>
      <c r="D410" s="27"/>
      <c r="E410" s="28"/>
      <c r="F410" s="29"/>
      <c r="G410" s="29"/>
      <c r="H410" s="29"/>
      <c r="I410" s="29"/>
      <c r="J410" s="30"/>
      <c r="K410" s="31"/>
    </row>
    <row r="411" spans="3:11" x14ac:dyDescent="0.25">
      <c r="C411" s="10" t="s">
        <v>11</v>
      </c>
      <c r="D411" s="20" t="s">
        <v>77</v>
      </c>
      <c r="E411" s="25">
        <v>40</v>
      </c>
      <c r="F411" s="21">
        <v>0.56000000000000005</v>
      </c>
      <c r="G411" s="21">
        <v>2.4</v>
      </c>
      <c r="H411" s="21">
        <v>3.3</v>
      </c>
      <c r="I411" s="21">
        <v>37.119999999999997</v>
      </c>
      <c r="J411" s="23">
        <v>2.66</v>
      </c>
      <c r="K411" s="22">
        <v>33</v>
      </c>
    </row>
    <row r="412" spans="3:11" ht="19.5" customHeight="1" x14ac:dyDescent="0.25">
      <c r="C412" s="8"/>
      <c r="D412" s="4" t="s">
        <v>97</v>
      </c>
      <c r="E412" s="5" t="s">
        <v>79</v>
      </c>
      <c r="F412" s="7">
        <v>1.5</v>
      </c>
      <c r="G412" s="7">
        <v>3.66</v>
      </c>
      <c r="H412" s="7">
        <v>9.1300000000000008</v>
      </c>
      <c r="I412" s="7">
        <v>82.44</v>
      </c>
      <c r="J412" s="12">
        <v>9.4499999999999993</v>
      </c>
      <c r="K412" s="9">
        <v>75</v>
      </c>
    </row>
    <row r="413" spans="3:11" ht="26.25" x14ac:dyDescent="0.25">
      <c r="C413" s="10"/>
      <c r="D413" s="4" t="s">
        <v>115</v>
      </c>
      <c r="E413" s="5">
        <v>60</v>
      </c>
      <c r="F413" s="7">
        <v>7.34</v>
      </c>
      <c r="G413" s="7">
        <v>10.67</v>
      </c>
      <c r="H413" s="7">
        <v>5.78</v>
      </c>
      <c r="I413" s="7">
        <v>148</v>
      </c>
      <c r="J413" s="12">
        <v>0.2</v>
      </c>
      <c r="K413" s="9">
        <v>307</v>
      </c>
    </row>
    <row r="414" spans="3:11" ht="17.25" customHeight="1" x14ac:dyDescent="0.25">
      <c r="C414" s="3"/>
      <c r="D414" s="4" t="s">
        <v>157</v>
      </c>
      <c r="E414" s="5">
        <v>100</v>
      </c>
      <c r="F414" s="7">
        <v>3.19</v>
      </c>
      <c r="G414" s="7">
        <v>2.95</v>
      </c>
      <c r="H414" s="7">
        <v>20.58</v>
      </c>
      <c r="I414" s="7">
        <v>121.7</v>
      </c>
      <c r="J414" s="12">
        <v>0</v>
      </c>
      <c r="K414" s="9">
        <v>313</v>
      </c>
    </row>
    <row r="415" spans="3:11" x14ac:dyDescent="0.25">
      <c r="C415" s="20"/>
      <c r="D415" s="4" t="s">
        <v>13</v>
      </c>
      <c r="E415" s="5">
        <v>150</v>
      </c>
      <c r="F415" s="7">
        <v>0.75</v>
      </c>
      <c r="G415" s="7">
        <v>0</v>
      </c>
      <c r="H415" s="7">
        <v>15.15</v>
      </c>
      <c r="I415" s="7">
        <v>64</v>
      </c>
      <c r="J415" s="12">
        <v>3</v>
      </c>
      <c r="K415" s="9">
        <v>399</v>
      </c>
    </row>
    <row r="416" spans="3:11" x14ac:dyDescent="0.25">
      <c r="C416" s="20"/>
      <c r="D416" s="3" t="s">
        <v>10</v>
      </c>
      <c r="E416" s="5">
        <v>15</v>
      </c>
      <c r="F416" s="7">
        <v>1.18</v>
      </c>
      <c r="G416" s="7">
        <v>0.15</v>
      </c>
      <c r="H416" s="7">
        <v>7.24</v>
      </c>
      <c r="I416" s="7">
        <v>35.25</v>
      </c>
      <c r="J416" s="12">
        <v>0</v>
      </c>
      <c r="K416" s="9" t="s">
        <v>23</v>
      </c>
    </row>
    <row r="417" spans="3:11" ht="13.5" customHeight="1" x14ac:dyDescent="0.25">
      <c r="C417" s="20"/>
      <c r="D417" s="3" t="s">
        <v>36</v>
      </c>
      <c r="E417" s="5">
        <v>30</v>
      </c>
      <c r="F417" s="7">
        <v>1.98</v>
      </c>
      <c r="G417" s="7">
        <v>0.36</v>
      </c>
      <c r="H417" s="7">
        <v>10.02</v>
      </c>
      <c r="I417" s="7">
        <v>52.2</v>
      </c>
      <c r="J417" s="12">
        <v>0</v>
      </c>
      <c r="K417" s="9" t="s">
        <v>23</v>
      </c>
    </row>
    <row r="418" spans="3:11" x14ac:dyDescent="0.25">
      <c r="C418" s="27"/>
      <c r="D418" s="27"/>
      <c r="E418" s="28"/>
      <c r="F418" s="29"/>
      <c r="G418" s="29"/>
      <c r="H418" s="29"/>
      <c r="I418" s="29"/>
      <c r="J418" s="30"/>
      <c r="K418" s="31"/>
    </row>
    <row r="419" spans="3:11" ht="26.25" x14ac:dyDescent="0.25">
      <c r="C419" s="10" t="s">
        <v>7</v>
      </c>
      <c r="D419" s="4" t="s">
        <v>127</v>
      </c>
      <c r="E419" s="5" t="s">
        <v>130</v>
      </c>
      <c r="F419" s="7">
        <v>8.6199999999999992</v>
      </c>
      <c r="G419" s="7">
        <v>5.58</v>
      </c>
      <c r="H419" s="7">
        <v>14.62</v>
      </c>
      <c r="I419" s="7">
        <v>144.99</v>
      </c>
      <c r="J419" s="12">
        <v>11.87</v>
      </c>
      <c r="K419" s="9" t="s">
        <v>131</v>
      </c>
    </row>
    <row r="420" spans="3:11" x14ac:dyDescent="0.25">
      <c r="C420" s="10"/>
      <c r="D420" s="4" t="s">
        <v>160</v>
      </c>
      <c r="E420" s="5">
        <v>150</v>
      </c>
      <c r="F420" s="7">
        <v>4.3499999999999996</v>
      </c>
      <c r="G420" s="7">
        <v>3.75</v>
      </c>
      <c r="H420" s="7">
        <v>6</v>
      </c>
      <c r="I420" s="7">
        <v>75</v>
      </c>
      <c r="J420" s="7">
        <v>1.05</v>
      </c>
      <c r="K420" s="9">
        <v>401</v>
      </c>
    </row>
    <row r="421" spans="3:11" x14ac:dyDescent="0.25">
      <c r="C421" s="3"/>
      <c r="D421" s="4" t="s">
        <v>116</v>
      </c>
      <c r="E421" s="25">
        <v>40</v>
      </c>
      <c r="F421" s="7">
        <v>2.61</v>
      </c>
      <c r="G421" s="7">
        <v>4.49</v>
      </c>
      <c r="H421" s="7">
        <v>24.79</v>
      </c>
      <c r="I421" s="7">
        <v>149.87</v>
      </c>
      <c r="J421" s="12">
        <v>2.7E-2</v>
      </c>
      <c r="K421" s="9">
        <v>496</v>
      </c>
    </row>
    <row r="422" spans="3:11" x14ac:dyDescent="0.25">
      <c r="C422" s="27"/>
      <c r="D422" s="27"/>
      <c r="E422" s="28"/>
      <c r="F422" s="29"/>
      <c r="G422" s="29"/>
      <c r="H422" s="29"/>
      <c r="I422" s="29"/>
      <c r="J422" s="30"/>
      <c r="K422" s="31"/>
    </row>
    <row r="423" spans="3:11" ht="15.75" x14ac:dyDescent="0.25">
      <c r="C423" s="69" t="s">
        <v>15</v>
      </c>
      <c r="D423" s="70"/>
      <c r="E423" s="1"/>
      <c r="F423" s="11">
        <f>SUM(F404:F420)</f>
        <v>41.7</v>
      </c>
      <c r="G423" s="11">
        <f t="shared" ref="G423:J423" si="3">SUM(G404:G420)</f>
        <v>42.75</v>
      </c>
      <c r="H423" s="11">
        <f t="shared" si="3"/>
        <v>125.48</v>
      </c>
      <c r="I423" s="11">
        <f t="shared" si="3"/>
        <v>1137.31</v>
      </c>
      <c r="J423" s="46">
        <f t="shared" si="3"/>
        <v>42.899999999999991</v>
      </c>
      <c r="K423" s="9"/>
    </row>
    <row r="424" spans="3:11" ht="15.75" x14ac:dyDescent="0.25">
      <c r="C424" s="71" t="s">
        <v>170</v>
      </c>
      <c r="D424" s="72"/>
      <c r="E424" s="1"/>
      <c r="F424" s="11"/>
      <c r="G424" s="11"/>
      <c r="H424" s="11"/>
      <c r="I424" s="11"/>
      <c r="J424" s="46"/>
      <c r="K424" s="9"/>
    </row>
    <row r="426" spans="3:11" x14ac:dyDescent="0.25">
      <c r="D426" s="53"/>
    </row>
    <row r="447" ht="21.75" customHeight="1" x14ac:dyDescent="0.25"/>
    <row r="448" ht="20.25" customHeight="1" x14ac:dyDescent="0.25"/>
  </sheetData>
  <mergeCells count="100">
    <mergeCell ref="C423:D423"/>
    <mergeCell ref="C379:D379"/>
    <mergeCell ref="I5:K5"/>
    <mergeCell ref="J6:K6"/>
    <mergeCell ref="C163:D163"/>
    <mergeCell ref="I182:K182"/>
    <mergeCell ref="J183:K183"/>
    <mergeCell ref="C164:D164"/>
    <mergeCell ref="C9:C10"/>
    <mergeCell ref="D9:D10"/>
    <mergeCell ref="E9:E10"/>
    <mergeCell ref="C32:D32"/>
    <mergeCell ref="C52:C53"/>
    <mergeCell ref="D52:D53"/>
    <mergeCell ref="E52:E53"/>
    <mergeCell ref="F52:H52"/>
    <mergeCell ref="C76:D76"/>
    <mergeCell ref="C143:C144"/>
    <mergeCell ref="I50:J50"/>
    <mergeCell ref="I94:K94"/>
    <mergeCell ref="J95:K95"/>
    <mergeCell ref="I139:K139"/>
    <mergeCell ref="J140:K140"/>
    <mergeCell ref="D143:D144"/>
    <mergeCell ref="E143:E144"/>
    <mergeCell ref="F143:H143"/>
    <mergeCell ref="I143:I144"/>
    <mergeCell ref="C3:K3"/>
    <mergeCell ref="D36:K36"/>
    <mergeCell ref="C8:K8"/>
    <mergeCell ref="C123:D123"/>
    <mergeCell ref="C142:K142"/>
    <mergeCell ref="C51:K51"/>
    <mergeCell ref="C97:K97"/>
    <mergeCell ref="C98:C99"/>
    <mergeCell ref="D98:D99"/>
    <mergeCell ref="E98:E99"/>
    <mergeCell ref="F98:H98"/>
    <mergeCell ref="I52:I53"/>
    <mergeCell ref="I9:I10"/>
    <mergeCell ref="I98:I99"/>
    <mergeCell ref="H49:J49"/>
    <mergeCell ref="F9:H9"/>
    <mergeCell ref="C185:K185"/>
    <mergeCell ref="C186:C187"/>
    <mergeCell ref="D186:D187"/>
    <mergeCell ref="E186:E187"/>
    <mergeCell ref="F186:H186"/>
    <mergeCell ref="I186:I187"/>
    <mergeCell ref="C209:D209"/>
    <mergeCell ref="C228:K228"/>
    <mergeCell ref="C229:C230"/>
    <mergeCell ref="D229:D230"/>
    <mergeCell ref="E229:E230"/>
    <mergeCell ref="F229:H229"/>
    <mergeCell ref="I229:I230"/>
    <mergeCell ref="J226:K226"/>
    <mergeCell ref="I225:K225"/>
    <mergeCell ref="C250:D250"/>
    <mergeCell ref="C271:K271"/>
    <mergeCell ref="C272:C273"/>
    <mergeCell ref="D272:D273"/>
    <mergeCell ref="E272:E273"/>
    <mergeCell ref="F272:H272"/>
    <mergeCell ref="I272:I273"/>
    <mergeCell ref="I268:K268"/>
    <mergeCell ref="J269:K269"/>
    <mergeCell ref="I354:K354"/>
    <mergeCell ref="J355:K355"/>
    <mergeCell ref="C295:D295"/>
    <mergeCell ref="C312:K312"/>
    <mergeCell ref="C313:C314"/>
    <mergeCell ref="D313:D314"/>
    <mergeCell ref="E313:E314"/>
    <mergeCell ref="F313:H313"/>
    <mergeCell ref="I313:I314"/>
    <mergeCell ref="I309:K309"/>
    <mergeCell ref="J310:K310"/>
    <mergeCell ref="C333:D333"/>
    <mergeCell ref="C358:C359"/>
    <mergeCell ref="D358:D359"/>
    <mergeCell ref="E358:E359"/>
    <mergeCell ref="F358:H358"/>
    <mergeCell ref="I358:I359"/>
    <mergeCell ref="C31:D31"/>
    <mergeCell ref="C208:D208"/>
    <mergeCell ref="C249:D249"/>
    <mergeCell ref="C294:D294"/>
    <mergeCell ref="C424:D424"/>
    <mergeCell ref="C380:D380"/>
    <mergeCell ref="C401:K401"/>
    <mergeCell ref="C402:C403"/>
    <mergeCell ref="D402:D403"/>
    <mergeCell ref="E402:E403"/>
    <mergeCell ref="F402:H402"/>
    <mergeCell ref="I402:I403"/>
    <mergeCell ref="I398:K398"/>
    <mergeCell ref="J399:K399"/>
    <mergeCell ref="C334:D334"/>
    <mergeCell ref="C357:K35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L423"/>
  <sheetViews>
    <sheetView tabSelected="1" zoomScale="90" zoomScaleNormal="90" workbookViewId="0">
      <selection activeCell="H6" sqref="H6"/>
    </sheetView>
  </sheetViews>
  <sheetFormatPr defaultRowHeight="15" x14ac:dyDescent="0.25"/>
  <cols>
    <col min="2" max="2" width="11.42578125" customWidth="1"/>
    <col min="3" max="3" width="13" customWidth="1"/>
    <col min="4" max="4" width="29.85546875" customWidth="1"/>
    <col min="5" max="5" width="13.7109375" customWidth="1"/>
    <col min="6" max="6" width="13.42578125" customWidth="1"/>
    <col min="7" max="7" width="12" customWidth="1"/>
    <col min="8" max="8" width="13.42578125" customWidth="1"/>
    <col min="9" max="9" width="15.85546875" customWidth="1"/>
    <col min="10" max="10" width="13.140625" customWidth="1"/>
    <col min="11" max="11" width="12.7109375" customWidth="1"/>
  </cols>
  <sheetData>
    <row r="3" spans="3:11" ht="46.5" customHeight="1" x14ac:dyDescent="0.25">
      <c r="C3" s="94" t="s">
        <v>133</v>
      </c>
      <c r="D3" s="94"/>
      <c r="E3" s="94"/>
      <c r="F3" s="94"/>
      <c r="G3" s="94"/>
      <c r="H3" s="94"/>
      <c r="I3" s="94"/>
      <c r="J3" s="94"/>
      <c r="K3" s="94"/>
    </row>
    <row r="4" spans="3:11" ht="17.25" customHeight="1" x14ac:dyDescent="0.25">
      <c r="C4" s="50"/>
      <c r="D4" s="50"/>
      <c r="E4" s="50"/>
      <c r="F4" s="50"/>
      <c r="G4" s="50"/>
      <c r="H4" s="50"/>
      <c r="I4" s="51"/>
      <c r="J4" s="52"/>
      <c r="K4" s="52"/>
    </row>
    <row r="5" spans="3:11" ht="18.75" customHeight="1" x14ac:dyDescent="0.25">
      <c r="C5" s="50"/>
      <c r="D5" s="50"/>
      <c r="E5" s="50"/>
      <c r="F5" s="50"/>
      <c r="G5" s="50"/>
      <c r="H5" s="50"/>
      <c r="I5" s="83"/>
      <c r="J5" s="83"/>
      <c r="K5" s="83"/>
    </row>
    <row r="6" spans="3:11" ht="16.5" customHeight="1" x14ac:dyDescent="0.25">
      <c r="C6" s="50"/>
      <c r="D6" s="50"/>
      <c r="E6" s="50"/>
      <c r="F6" s="50"/>
      <c r="G6" s="50"/>
      <c r="H6" s="50"/>
      <c r="I6" s="51"/>
      <c r="J6" s="83"/>
      <c r="K6" s="83"/>
    </row>
    <row r="7" spans="3:11" ht="14.25" customHeight="1" x14ac:dyDescent="0.25">
      <c r="C7" s="50"/>
      <c r="D7" s="50"/>
      <c r="E7" s="50"/>
      <c r="F7" s="50"/>
      <c r="G7" s="50"/>
      <c r="H7" s="50"/>
      <c r="I7" s="50"/>
      <c r="J7" s="50"/>
      <c r="K7" s="50"/>
    </row>
    <row r="8" spans="3:11" ht="20.25" customHeight="1" x14ac:dyDescent="0.25">
      <c r="C8" s="73" t="s">
        <v>186</v>
      </c>
      <c r="D8" s="73"/>
      <c r="E8" s="73"/>
      <c r="F8" s="73"/>
      <c r="G8" s="73"/>
      <c r="H8" s="73"/>
      <c r="I8" s="73"/>
      <c r="J8" s="73"/>
      <c r="K8" s="73"/>
    </row>
    <row r="9" spans="3:11" ht="25.5" customHeight="1" x14ac:dyDescent="0.25">
      <c r="C9" s="74" t="s">
        <v>0</v>
      </c>
      <c r="D9" s="76" t="s">
        <v>1</v>
      </c>
      <c r="E9" s="74" t="s">
        <v>78</v>
      </c>
      <c r="F9" s="78" t="s">
        <v>20</v>
      </c>
      <c r="G9" s="79"/>
      <c r="H9" s="80"/>
      <c r="I9" s="81" t="s">
        <v>5</v>
      </c>
      <c r="J9" s="43"/>
      <c r="K9" s="17" t="s">
        <v>22</v>
      </c>
    </row>
    <row r="10" spans="3:11" ht="18" customHeight="1" x14ac:dyDescent="0.25">
      <c r="C10" s="75"/>
      <c r="D10" s="77"/>
      <c r="E10" s="75"/>
      <c r="F10" s="14" t="s">
        <v>2</v>
      </c>
      <c r="G10" s="14" t="s">
        <v>3</v>
      </c>
      <c r="H10" s="14" t="s">
        <v>4</v>
      </c>
      <c r="I10" s="82"/>
      <c r="J10" s="18" t="s">
        <v>19</v>
      </c>
      <c r="K10" s="9"/>
    </row>
    <row r="11" spans="3:11" ht="17.25" customHeight="1" x14ac:dyDescent="0.25"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15">
        <v>6</v>
      </c>
      <c r="I11" s="15">
        <v>7</v>
      </c>
      <c r="J11" s="16">
        <v>8</v>
      </c>
      <c r="K11" s="16">
        <v>9</v>
      </c>
    </row>
    <row r="12" spans="3:11" ht="26.25" x14ac:dyDescent="0.25">
      <c r="C12" s="10" t="s">
        <v>6</v>
      </c>
      <c r="D12" s="4" t="s">
        <v>163</v>
      </c>
      <c r="E12" s="5">
        <v>180</v>
      </c>
      <c r="F12" s="38">
        <f>'МЕНЮ 1-3 года'!F12*180/150</f>
        <v>5.2079999999999993</v>
      </c>
      <c r="G12" s="38">
        <f>'МЕНЮ 1-3 года'!G12*180/150</f>
        <v>9.5760000000000005</v>
      </c>
      <c r="H12" s="38">
        <f>'МЕНЮ 1-3 года'!H12*180/150</f>
        <v>28.692</v>
      </c>
      <c r="I12" s="38">
        <f>'МЕНЮ 1-3 года'!I12*180/150</f>
        <v>222.85200000000003</v>
      </c>
      <c r="J12" s="38">
        <f>'МЕНЮ 1-3 года'!J12*180/150</f>
        <v>0.78960000000000008</v>
      </c>
      <c r="K12" s="49">
        <v>175</v>
      </c>
    </row>
    <row r="13" spans="3:11" ht="17.25" customHeight="1" x14ac:dyDescent="0.25">
      <c r="C13" s="3"/>
      <c r="D13" s="4" t="s">
        <v>34</v>
      </c>
      <c r="E13" s="6" t="s">
        <v>80</v>
      </c>
      <c r="F13" s="7">
        <f>'МЕНЮ 1-3 года'!F13</f>
        <v>2.65</v>
      </c>
      <c r="G13" s="7">
        <f>'МЕНЮ 1-3 года'!G13</f>
        <v>2.33</v>
      </c>
      <c r="H13" s="7">
        <f>'МЕНЮ 1-3 года'!H13</f>
        <v>11.31</v>
      </c>
      <c r="I13" s="7">
        <f>'МЕНЮ 1-3 года'!I13</f>
        <v>77</v>
      </c>
      <c r="J13" s="7">
        <f>'МЕНЮ 1-3 года'!J13</f>
        <v>1.19</v>
      </c>
      <c r="K13" s="9">
        <v>394</v>
      </c>
    </row>
    <row r="14" spans="3:11" ht="17.25" customHeight="1" x14ac:dyDescent="0.25">
      <c r="C14" s="3"/>
      <c r="D14" s="4" t="s">
        <v>46</v>
      </c>
      <c r="E14" s="6" t="s">
        <v>121</v>
      </c>
      <c r="F14" s="7">
        <f>'МЕНЮ 1-3 года'!F14</f>
        <v>0.89</v>
      </c>
      <c r="G14" s="7">
        <f>'МЕНЮ 1-3 года'!G14</f>
        <v>2.75</v>
      </c>
      <c r="H14" s="7">
        <f>'МЕНЮ 1-3 года'!H14</f>
        <v>5.32</v>
      </c>
      <c r="I14" s="7">
        <f>'МЕНЮ 1-3 года'!I14</f>
        <v>49.5</v>
      </c>
      <c r="J14" s="7">
        <f>'МЕНЮ 1-3 года'!J14</f>
        <v>0</v>
      </c>
      <c r="K14" s="9">
        <v>1</v>
      </c>
    </row>
    <row r="15" spans="3:11" ht="17.25" customHeight="1" x14ac:dyDescent="0.25">
      <c r="C15" s="27"/>
      <c r="D15" s="27"/>
      <c r="E15" s="28"/>
      <c r="F15" s="29"/>
      <c r="G15" s="29"/>
      <c r="H15" s="29"/>
      <c r="I15" s="29"/>
      <c r="J15" s="30"/>
      <c r="K15" s="31"/>
    </row>
    <row r="16" spans="3:11" ht="17.25" customHeight="1" x14ac:dyDescent="0.25">
      <c r="C16" s="10" t="s">
        <v>12</v>
      </c>
      <c r="D16" s="3" t="s">
        <v>145</v>
      </c>
      <c r="E16" s="5">
        <v>70</v>
      </c>
      <c r="F16" s="39">
        <f>'МЕНЮ 1-3 года'!F16*70/60</f>
        <v>0.28000000000000003</v>
      </c>
      <c r="G16" s="39">
        <f>'МЕНЮ 1-3 года'!G16*70/60</f>
        <v>0.28000000000000003</v>
      </c>
      <c r="H16" s="39">
        <f>'МЕНЮ 1-3 года'!H16*70/60</f>
        <v>8.8549999999999986</v>
      </c>
      <c r="I16" s="39">
        <f>'МЕНЮ 1-3 года'!I16*70/60</f>
        <v>32.9</v>
      </c>
      <c r="J16" s="39">
        <f>'МЕНЮ 1-3 года'!J16*70/60</f>
        <v>7</v>
      </c>
      <c r="K16" s="9">
        <v>368</v>
      </c>
    </row>
    <row r="17" spans="3:11" x14ac:dyDescent="0.25">
      <c r="C17" s="32"/>
      <c r="D17" s="27"/>
      <c r="E17" s="28"/>
      <c r="F17" s="29"/>
      <c r="G17" s="29"/>
      <c r="H17" s="29"/>
      <c r="I17" s="29"/>
      <c r="J17" s="30"/>
      <c r="K17" s="31"/>
    </row>
    <row r="18" spans="3:11" x14ac:dyDescent="0.25">
      <c r="C18" s="10" t="s">
        <v>11</v>
      </c>
      <c r="D18" s="4" t="s">
        <v>35</v>
      </c>
      <c r="E18" s="5">
        <v>50</v>
      </c>
      <c r="F18" s="7">
        <f>'МЕНЮ 1-3 года'!F18*50/40</f>
        <v>1.0874999999999999</v>
      </c>
      <c r="G18" s="7">
        <f>'МЕНЮ 1-3 года'!G18*50/40</f>
        <v>2.2999999999999998</v>
      </c>
      <c r="H18" s="7">
        <f>'МЕНЮ 1-3 года'!H18*50/40</f>
        <v>5.4374999999999991</v>
      </c>
      <c r="I18" s="7">
        <f>'МЕНЮ 1-3 года'!I18*50/40</f>
        <v>46.849999999999994</v>
      </c>
      <c r="J18" s="7">
        <f>'МЕНЮ 1-3 года'!J18*50/40</f>
        <v>2.5624999999999996</v>
      </c>
      <c r="K18" s="9">
        <v>54</v>
      </c>
    </row>
    <row r="19" spans="3:11" ht="26.25" x14ac:dyDescent="0.25">
      <c r="C19" s="10"/>
      <c r="D19" s="24" t="s">
        <v>48</v>
      </c>
      <c r="E19" s="5">
        <v>200</v>
      </c>
      <c r="F19" s="39">
        <f>'МЕНЮ 1-3 года'!F19*200/150</f>
        <v>2.1866666666666665</v>
      </c>
      <c r="G19" s="39">
        <f>'МЕНЮ 1-3 года'!G19*200/150</f>
        <v>4.746666666666667</v>
      </c>
      <c r="H19" s="39">
        <f>'МЕНЮ 1-3 года'!H19*200/150</f>
        <v>10.946666666666669</v>
      </c>
      <c r="I19" s="39">
        <f>'МЕНЮ 1-3 года'!I19*200/150</f>
        <v>95.4</v>
      </c>
      <c r="J19" s="39">
        <f>'МЕНЮ 1-3 года'!J19*200/150</f>
        <v>14.213333333333333</v>
      </c>
      <c r="K19" s="9">
        <v>59</v>
      </c>
    </row>
    <row r="20" spans="3:11" x14ac:dyDescent="0.25">
      <c r="C20" s="3"/>
      <c r="D20" s="4" t="s">
        <v>49</v>
      </c>
      <c r="E20" s="25">
        <v>80</v>
      </c>
      <c r="F20" s="38">
        <f>'МЕНЮ 1-3 года'!F20*80/60</f>
        <v>11.413333333333334</v>
      </c>
      <c r="G20" s="38">
        <f>'МЕНЮ 1-3 года'!G20*80/60</f>
        <v>5.7733333333333325</v>
      </c>
      <c r="H20" s="38">
        <f>'МЕНЮ 1-3 года'!H20*80/60</f>
        <v>8.7866666666666671</v>
      </c>
      <c r="I20" s="38">
        <f>'МЕНЮ 1-3 года'!I20*80/60</f>
        <v>133.33333333333334</v>
      </c>
      <c r="J20" s="38">
        <f>'МЕНЮ 1-3 года'!J20*80/60</f>
        <v>1.6</v>
      </c>
      <c r="K20" s="9">
        <v>266</v>
      </c>
    </row>
    <row r="21" spans="3:11" ht="18.75" customHeight="1" x14ac:dyDescent="0.25">
      <c r="C21" s="3"/>
      <c r="D21" s="4" t="s">
        <v>50</v>
      </c>
      <c r="E21" s="5">
        <v>30</v>
      </c>
      <c r="F21" s="21">
        <v>0.56999999999999995</v>
      </c>
      <c r="G21" s="21">
        <v>1.76</v>
      </c>
      <c r="H21" s="21">
        <v>2.39</v>
      </c>
      <c r="I21" s="21">
        <v>27.69</v>
      </c>
      <c r="J21" s="21">
        <v>0.69</v>
      </c>
      <c r="K21" s="9">
        <v>357</v>
      </c>
    </row>
    <row r="22" spans="3:11" x14ac:dyDescent="0.25">
      <c r="C22" s="3"/>
      <c r="D22" s="4" t="s">
        <v>41</v>
      </c>
      <c r="E22" s="5">
        <v>110</v>
      </c>
      <c r="F22" s="38">
        <f>'МЕНЮ 1-3 года'!F22*110/100</f>
        <v>2.2440000000000002</v>
      </c>
      <c r="G22" s="38">
        <f>'МЕНЮ 1-3 года'!G22*110/100</f>
        <v>3.52</v>
      </c>
      <c r="H22" s="38">
        <f>'МЕНЮ 1-3 года'!H22*110/100</f>
        <v>14.993000000000002</v>
      </c>
      <c r="I22" s="38">
        <f>'МЕНЮ 1-3 года'!I22*110/100</f>
        <v>100.65</v>
      </c>
      <c r="J22" s="38">
        <f>'МЕНЮ 1-3 года'!J22*110/100</f>
        <v>13.31</v>
      </c>
      <c r="K22" s="9">
        <v>321</v>
      </c>
    </row>
    <row r="23" spans="3:11" x14ac:dyDescent="0.25">
      <c r="C23" s="25"/>
      <c r="D23" s="4" t="s">
        <v>13</v>
      </c>
      <c r="E23" s="5">
        <v>180</v>
      </c>
      <c r="F23" s="7">
        <f>'МЕНЮ 1-3 года'!F23</f>
        <v>0.9</v>
      </c>
      <c r="G23" s="7">
        <f>'МЕНЮ 1-3 года'!G23</f>
        <v>0</v>
      </c>
      <c r="H23" s="7">
        <f>'МЕНЮ 1-3 года'!H23</f>
        <v>22.86</v>
      </c>
      <c r="I23" s="7">
        <f>'МЕНЮ 1-3 года'!I23</f>
        <v>95.04</v>
      </c>
      <c r="J23" s="7">
        <f>'МЕНЮ 1-3 года'!J23</f>
        <v>7.2</v>
      </c>
      <c r="K23" s="9">
        <v>399</v>
      </c>
    </row>
    <row r="24" spans="3:11" x14ac:dyDescent="0.25">
      <c r="C24" s="25"/>
      <c r="D24" s="3" t="s">
        <v>10</v>
      </c>
      <c r="E24" s="5">
        <v>15</v>
      </c>
      <c r="F24" s="38">
        <f>'МЕНЮ 1-3 года'!F24</f>
        <v>1.18</v>
      </c>
      <c r="G24" s="38">
        <f>'МЕНЮ 1-3 года'!G24</f>
        <v>0.15</v>
      </c>
      <c r="H24" s="38">
        <f>'МЕНЮ 1-3 года'!H24</f>
        <v>7.24</v>
      </c>
      <c r="I24" s="38">
        <f>'МЕНЮ 1-3 года'!I24</f>
        <v>35.25</v>
      </c>
      <c r="J24" s="38">
        <f>'МЕНЮ 1-3 года'!J24</f>
        <v>0</v>
      </c>
      <c r="K24" s="9" t="s">
        <v>23</v>
      </c>
    </row>
    <row r="25" spans="3:11" x14ac:dyDescent="0.25">
      <c r="C25" s="25"/>
      <c r="D25" s="3" t="s">
        <v>36</v>
      </c>
      <c r="E25" s="5">
        <v>30</v>
      </c>
      <c r="F25" s="7">
        <f>'МЕНЮ 1-3 года'!F25</f>
        <v>1.98</v>
      </c>
      <c r="G25" s="7">
        <f>'МЕНЮ 1-3 года'!G25</f>
        <v>0.36</v>
      </c>
      <c r="H25" s="7">
        <f>'МЕНЮ 1-3 года'!H25</f>
        <v>10.02</v>
      </c>
      <c r="I25" s="7">
        <f>'МЕНЮ 1-3 года'!I25</f>
        <v>52.2</v>
      </c>
      <c r="J25" s="7">
        <f>'МЕНЮ 1-3 года'!J25</f>
        <v>0</v>
      </c>
      <c r="K25" s="9" t="s">
        <v>23</v>
      </c>
    </row>
    <row r="26" spans="3:11" x14ac:dyDescent="0.25">
      <c r="C26" s="27"/>
      <c r="D26" s="27"/>
      <c r="E26" s="28"/>
      <c r="F26" s="29"/>
      <c r="G26" s="29"/>
      <c r="H26" s="29"/>
      <c r="I26" s="29"/>
      <c r="J26" s="30"/>
      <c r="K26" s="31"/>
    </row>
    <row r="27" spans="3:11" x14ac:dyDescent="0.25">
      <c r="C27" s="10" t="s">
        <v>7</v>
      </c>
      <c r="D27" s="4" t="s">
        <v>87</v>
      </c>
      <c r="E27" s="5" t="s">
        <v>81</v>
      </c>
      <c r="F27" s="39">
        <f>'МЕНЮ 1-3 года'!F27*80/60</f>
        <v>8.56</v>
      </c>
      <c r="G27" s="39">
        <f>'МЕНЮ 1-3 года'!G27*80/60</f>
        <v>11.693333333333332</v>
      </c>
      <c r="H27" s="39">
        <f>'МЕНЮ 1-3 года'!H27*80/60</f>
        <v>5.28</v>
      </c>
      <c r="I27" s="39">
        <f>'МЕНЮ 1-3 года'!I27*80/60</f>
        <v>160</v>
      </c>
      <c r="J27" s="39">
        <f>'МЕНЮ 1-3 года'!J27*80/60</f>
        <v>0.28000000000000003</v>
      </c>
      <c r="K27" s="9">
        <v>228</v>
      </c>
    </row>
    <row r="28" spans="3:11" ht="15" customHeight="1" x14ac:dyDescent="0.25">
      <c r="C28" s="3"/>
      <c r="D28" s="3" t="s">
        <v>10</v>
      </c>
      <c r="E28" s="5">
        <v>15</v>
      </c>
      <c r="F28" s="38">
        <f>'МЕНЮ 1-3 года'!F28</f>
        <v>1.18</v>
      </c>
      <c r="G28" s="38">
        <f>'МЕНЮ 1-3 года'!G28</f>
        <v>0.15</v>
      </c>
      <c r="H28" s="38">
        <f>'МЕНЮ 1-3 года'!H28</f>
        <v>7.24</v>
      </c>
      <c r="I28" s="38">
        <f>'МЕНЮ 1-3 года'!I28</f>
        <v>35.25</v>
      </c>
      <c r="J28" s="38">
        <f>'МЕНЮ 1-3 года'!J28</f>
        <v>0</v>
      </c>
      <c r="K28" s="9" t="s">
        <v>23</v>
      </c>
    </row>
    <row r="29" spans="3:11" x14ac:dyDescent="0.25">
      <c r="C29" s="3"/>
      <c r="D29" s="3" t="s">
        <v>17</v>
      </c>
      <c r="E29" s="5" t="s">
        <v>82</v>
      </c>
      <c r="F29" s="7">
        <f>'МЕНЮ 1-3 года'!F29*180/150</f>
        <v>2.6640000000000001</v>
      </c>
      <c r="G29" s="7">
        <f>'МЕНЮ 1-3 года'!G29*180/150</f>
        <v>2.34</v>
      </c>
      <c r="H29" s="7">
        <f>'МЕНЮ 1-3 года'!H29*180/150</f>
        <v>14.316000000000001</v>
      </c>
      <c r="I29" s="7">
        <f>'МЕНЮ 1-3 года'!I29*180/150</f>
        <v>88.99199999999999</v>
      </c>
      <c r="J29" s="7">
        <f>'МЕНЮ 1-3 года'!J29*180/150</f>
        <v>2.4E-2</v>
      </c>
      <c r="K29" s="9">
        <v>392</v>
      </c>
    </row>
    <row r="30" spans="3:11" x14ac:dyDescent="0.25">
      <c r="C30" s="27"/>
      <c r="D30" s="27"/>
      <c r="E30" s="28"/>
      <c r="F30" s="29"/>
      <c r="G30" s="29"/>
      <c r="H30" s="29"/>
      <c r="I30" s="29"/>
      <c r="J30" s="30"/>
      <c r="K30" s="31"/>
    </row>
    <row r="31" spans="3:11" ht="15.75" x14ac:dyDescent="0.25">
      <c r="C31" s="69" t="s">
        <v>15</v>
      </c>
      <c r="D31" s="70"/>
      <c r="E31" s="1"/>
      <c r="F31" s="46">
        <f>SUM(F11:F29)</f>
        <v>46.993499999999997</v>
      </c>
      <c r="G31" s="46">
        <f t="shared" ref="G31:J31" si="0">SUM(G11:G29)</f>
        <v>52.729333333333329</v>
      </c>
      <c r="H31" s="46">
        <f t="shared" si="0"/>
        <v>169.68683333333334</v>
      </c>
      <c r="I31" s="46">
        <f t="shared" si="0"/>
        <v>1259.9073333333333</v>
      </c>
      <c r="J31" s="46">
        <f t="shared" si="0"/>
        <v>56.859433333333335</v>
      </c>
      <c r="K31" s="9"/>
    </row>
    <row r="32" spans="3:11" ht="15.75" x14ac:dyDescent="0.25">
      <c r="C32" s="71" t="s">
        <v>165</v>
      </c>
      <c r="D32" s="72"/>
      <c r="E32" s="1"/>
      <c r="F32" s="46"/>
      <c r="G32" s="46"/>
      <c r="H32" s="46"/>
      <c r="I32" s="46"/>
      <c r="J32" s="46"/>
      <c r="K32" s="9"/>
    </row>
    <row r="33" spans="4:11" x14ac:dyDescent="0.25">
      <c r="H33" s="2"/>
    </row>
    <row r="34" spans="4:11" x14ac:dyDescent="0.25">
      <c r="D34" s="53"/>
    </row>
    <row r="35" spans="4:11" ht="3" customHeight="1" x14ac:dyDescent="0.25"/>
    <row r="36" spans="4:11" ht="15.75" hidden="1" x14ac:dyDescent="0.25">
      <c r="D36" s="95"/>
      <c r="E36" s="95"/>
      <c r="F36" s="95"/>
      <c r="G36" s="95"/>
      <c r="H36" s="95"/>
      <c r="I36" s="95"/>
      <c r="J36" s="95"/>
      <c r="K36" s="95"/>
    </row>
    <row r="37" spans="4:11" hidden="1" x14ac:dyDescent="0.25"/>
    <row r="38" spans="4:11" hidden="1" x14ac:dyDescent="0.25"/>
    <row r="39" spans="4:11" hidden="1" x14ac:dyDescent="0.25"/>
    <row r="40" spans="4:11" hidden="1" x14ac:dyDescent="0.25"/>
    <row r="41" spans="4:11" hidden="1" x14ac:dyDescent="0.25"/>
    <row r="42" spans="4:11" hidden="1" x14ac:dyDescent="0.25"/>
    <row r="43" spans="4:11" hidden="1" x14ac:dyDescent="0.25"/>
    <row r="44" spans="4:11" hidden="1" x14ac:dyDescent="0.25"/>
    <row r="45" spans="4:11" hidden="1" x14ac:dyDescent="0.25"/>
    <row r="46" spans="4:11" hidden="1" x14ac:dyDescent="0.25"/>
    <row r="47" spans="4:11" hidden="1" x14ac:dyDescent="0.25">
      <c r="I47" s="51"/>
      <c r="J47" s="52"/>
      <c r="K47" s="52"/>
    </row>
    <row r="48" spans="4:11" x14ac:dyDescent="0.25">
      <c r="I48" s="83"/>
      <c r="J48" s="83"/>
      <c r="K48" s="83"/>
    </row>
    <row r="49" spans="3:12" x14ac:dyDescent="0.25">
      <c r="I49" s="51"/>
      <c r="J49" s="83"/>
      <c r="K49" s="83"/>
    </row>
    <row r="51" spans="3:12" ht="15.75" x14ac:dyDescent="0.25">
      <c r="C51" s="73" t="s">
        <v>24</v>
      </c>
      <c r="D51" s="73"/>
      <c r="E51" s="73"/>
      <c r="F51" s="73"/>
      <c r="G51" s="73"/>
      <c r="H51" s="73"/>
      <c r="I51" s="73"/>
      <c r="J51" s="73"/>
      <c r="K51" s="73"/>
    </row>
    <row r="52" spans="3:12" ht="27" x14ac:dyDescent="0.25">
      <c r="C52" s="74" t="s">
        <v>0</v>
      </c>
      <c r="D52" s="76" t="s">
        <v>1</v>
      </c>
      <c r="E52" s="74" t="s">
        <v>78</v>
      </c>
      <c r="F52" s="78" t="s">
        <v>20</v>
      </c>
      <c r="G52" s="79"/>
      <c r="H52" s="80"/>
      <c r="I52" s="81" t="s">
        <v>5</v>
      </c>
      <c r="J52" s="43"/>
      <c r="K52" s="17" t="s">
        <v>22</v>
      </c>
    </row>
    <row r="53" spans="3:12" x14ac:dyDescent="0.25">
      <c r="C53" s="75"/>
      <c r="D53" s="77"/>
      <c r="E53" s="75"/>
      <c r="F53" s="14" t="s">
        <v>2</v>
      </c>
      <c r="G53" s="14" t="s">
        <v>3</v>
      </c>
      <c r="H53" s="14" t="s">
        <v>4</v>
      </c>
      <c r="I53" s="82"/>
      <c r="J53" s="18" t="s">
        <v>19</v>
      </c>
      <c r="K53" s="9"/>
    </row>
    <row r="54" spans="3:12" x14ac:dyDescent="0.25">
      <c r="C54" s="15">
        <v>1</v>
      </c>
      <c r="D54" s="15">
        <v>2</v>
      </c>
      <c r="E54" s="15">
        <v>3</v>
      </c>
      <c r="F54" s="15">
        <v>4</v>
      </c>
      <c r="G54" s="15">
        <v>5</v>
      </c>
      <c r="H54" s="15">
        <v>6</v>
      </c>
      <c r="I54" s="15">
        <v>7</v>
      </c>
      <c r="J54" s="16">
        <v>8</v>
      </c>
      <c r="K54" s="16">
        <v>9</v>
      </c>
    </row>
    <row r="55" spans="3:12" ht="17.25" customHeight="1" x14ac:dyDescent="0.25">
      <c r="C55" s="10" t="s">
        <v>6</v>
      </c>
      <c r="D55" s="4" t="s">
        <v>101</v>
      </c>
      <c r="E55" s="5">
        <v>180</v>
      </c>
      <c r="F55" s="7">
        <f>'МЕНЮ 1-3 года'!F55*180/150</f>
        <v>4.68</v>
      </c>
      <c r="G55" s="7">
        <f>'МЕНЮ 1-3 года'!G55*180/150</f>
        <v>4.5720000000000001</v>
      </c>
      <c r="H55" s="7">
        <f>'МЕНЮ 1-3 года'!H55*180/150</f>
        <v>14.772000000000002</v>
      </c>
      <c r="I55" s="7">
        <f>'МЕНЮ 1-3 года'!I55*180/150</f>
        <v>118.98</v>
      </c>
      <c r="J55" s="7">
        <f>'МЕНЮ 1-3 года'!J55*180/150</f>
        <v>0.81600000000000006</v>
      </c>
      <c r="K55" s="9">
        <v>94</v>
      </c>
    </row>
    <row r="56" spans="3:12" x14ac:dyDescent="0.25">
      <c r="C56" s="3"/>
      <c r="D56" s="24" t="s">
        <v>37</v>
      </c>
      <c r="E56" s="6" t="s">
        <v>80</v>
      </c>
      <c r="F56" s="7">
        <f>'МЕНЮ 1-3 года'!F56*180/150</f>
        <v>3.78</v>
      </c>
      <c r="G56" s="7">
        <f>'МЕНЮ 1-3 года'!G56*180/150</f>
        <v>3.2640000000000002</v>
      </c>
      <c r="H56" s="7">
        <f>'МЕНЮ 1-3 года'!H56*180/150</f>
        <v>15.552000000000001</v>
      </c>
      <c r="I56" s="7">
        <f>'МЕНЮ 1-3 года'!I56*180/150</f>
        <v>106.8</v>
      </c>
      <c r="J56" s="7">
        <f>'МЕНЮ 1-3 года'!J56*180/150</f>
        <v>1.44</v>
      </c>
      <c r="K56" s="9">
        <v>397</v>
      </c>
    </row>
    <row r="57" spans="3:12" s="13" customFormat="1" x14ac:dyDescent="0.25">
      <c r="C57" s="20"/>
      <c r="D57" s="24" t="s">
        <v>10</v>
      </c>
      <c r="E57" s="36" t="s">
        <v>27</v>
      </c>
      <c r="F57" s="21">
        <f>'МЕНЮ 1-3 года'!F57</f>
        <v>1.18</v>
      </c>
      <c r="G57" s="21">
        <f>'МЕНЮ 1-3 года'!G57</f>
        <v>0.15</v>
      </c>
      <c r="H57" s="21">
        <f>'МЕНЮ 1-3 года'!H57</f>
        <v>7.24</v>
      </c>
      <c r="I57" s="21">
        <f>'МЕНЮ 1-3 года'!I57</f>
        <v>35.25</v>
      </c>
      <c r="J57" s="21">
        <f>'МЕНЮ 1-3 года'!J57</f>
        <v>0</v>
      </c>
      <c r="K57" s="22" t="s">
        <v>23</v>
      </c>
    </row>
    <row r="58" spans="3:12" ht="15" customHeight="1" x14ac:dyDescent="0.25">
      <c r="C58" s="27"/>
      <c r="D58" s="27"/>
      <c r="E58" s="28"/>
      <c r="F58" s="29"/>
      <c r="G58" s="29"/>
      <c r="H58" s="29"/>
      <c r="I58" s="29"/>
      <c r="J58" s="30"/>
      <c r="K58" s="31"/>
    </row>
    <row r="59" spans="3:12" ht="15" customHeight="1" x14ac:dyDescent="0.25">
      <c r="C59" s="10" t="s">
        <v>12</v>
      </c>
      <c r="D59" s="3" t="s">
        <v>25</v>
      </c>
      <c r="E59" s="25">
        <v>70</v>
      </c>
      <c r="F59" s="42">
        <f>'МЕНЮ 1-3 года'!F59*70/60</f>
        <v>0.28000000000000003</v>
      </c>
      <c r="G59" s="42">
        <f>'МЕНЮ 1-3 года'!G59*70/60</f>
        <v>0.28000000000000003</v>
      </c>
      <c r="H59" s="42">
        <f>'МЕНЮ 1-3 года'!H59*70/60</f>
        <v>8.8549999999999986</v>
      </c>
      <c r="I59" s="42">
        <f>'МЕНЮ 1-3 года'!I59*70/60</f>
        <v>32.9</v>
      </c>
      <c r="J59" s="42">
        <f>'МЕНЮ 1-3 года'!J59*70/60</f>
        <v>7</v>
      </c>
      <c r="K59" s="9">
        <v>368</v>
      </c>
    </row>
    <row r="60" spans="3:12" x14ac:dyDescent="0.25">
      <c r="C60" s="32"/>
      <c r="D60" s="27"/>
      <c r="E60" s="28"/>
      <c r="F60" s="29"/>
      <c r="G60" s="29"/>
      <c r="H60" s="29"/>
      <c r="I60" s="29"/>
      <c r="J60" s="30"/>
      <c r="K60" s="31"/>
    </row>
    <row r="61" spans="3:12" ht="28.5" customHeight="1" x14ac:dyDescent="0.25">
      <c r="C61" s="10" t="s">
        <v>11</v>
      </c>
      <c r="D61" s="4" t="s">
        <v>51</v>
      </c>
      <c r="E61" s="5">
        <v>50</v>
      </c>
      <c r="F61" s="7">
        <f>'МЕНЮ 1-3 года'!F61*50/40</f>
        <v>0.8125</v>
      </c>
      <c r="G61" s="7">
        <f>'МЕНЮ 1-3 года'!G61*50/40</f>
        <v>2.0499999999999998</v>
      </c>
      <c r="H61" s="7">
        <f>'МЕНЮ 1-3 года'!H61*50/40</f>
        <v>3.6375000000000002</v>
      </c>
      <c r="I61" s="7">
        <f>'МЕНЮ 1-3 года'!I61*50/40</f>
        <v>36.450000000000003</v>
      </c>
      <c r="J61" s="7">
        <f>'МЕНЮ 1-3 года'!J61*50/40</f>
        <v>3.4249999999999998</v>
      </c>
      <c r="K61" s="9">
        <v>34</v>
      </c>
    </row>
    <row r="62" spans="3:12" x14ac:dyDescent="0.25">
      <c r="C62" s="10"/>
      <c r="D62" s="4" t="s">
        <v>52</v>
      </c>
      <c r="E62" s="5">
        <v>200</v>
      </c>
      <c r="F62" s="39">
        <f>'МЕНЮ 1-3 года'!F62*200/180</f>
        <v>1.1888888888888889</v>
      </c>
      <c r="G62" s="39">
        <f>'МЕНЮ 1-3 года'!G62*200/180</f>
        <v>3.9222222222222221</v>
      </c>
      <c r="H62" s="39">
        <f>'МЕНЮ 1-3 года'!H62*200/180</f>
        <v>4.8666666666666663</v>
      </c>
      <c r="I62" s="39">
        <f>'МЕНЮ 1-3 года'!I62*200/180</f>
        <v>61</v>
      </c>
      <c r="J62" s="39">
        <f>'МЕНЮ 1-3 года'!J62*200/180</f>
        <v>7.9</v>
      </c>
      <c r="K62" s="9">
        <v>80</v>
      </c>
      <c r="L62" s="26"/>
    </row>
    <row r="63" spans="3:12" x14ac:dyDescent="0.25">
      <c r="C63" s="3"/>
      <c r="D63" s="4" t="s">
        <v>102</v>
      </c>
      <c r="E63" s="25">
        <v>80</v>
      </c>
      <c r="F63" s="21">
        <v>9.52</v>
      </c>
      <c r="G63" s="21">
        <v>11.6</v>
      </c>
      <c r="H63" s="21">
        <v>4.9000000000000004</v>
      </c>
      <c r="I63" s="21">
        <v>164.16</v>
      </c>
      <c r="J63" s="21">
        <v>1.3</v>
      </c>
      <c r="K63" s="22" t="s">
        <v>103</v>
      </c>
    </row>
    <row r="64" spans="3:12" x14ac:dyDescent="0.25">
      <c r="C64" s="3"/>
      <c r="D64" s="4" t="s">
        <v>54</v>
      </c>
      <c r="E64" s="5">
        <v>110</v>
      </c>
      <c r="F64" s="7">
        <f>'МЕНЮ 1-3 года'!F64*110/100</f>
        <v>2.75E-2</v>
      </c>
      <c r="G64" s="7">
        <f>'МЕНЮ 1-3 года'!G64*110/100</f>
        <v>3.157</v>
      </c>
      <c r="H64" s="7">
        <f>'МЕНЮ 1-3 года'!H64*110/100</f>
        <v>16.874000000000002</v>
      </c>
      <c r="I64" s="7">
        <f>'МЕНЮ 1-3 года'!I64*110/100</f>
        <v>104.39</v>
      </c>
      <c r="J64" s="7">
        <f>'МЕНЮ 1-3 года'!J64*110/100</f>
        <v>15.4</v>
      </c>
      <c r="K64" s="9">
        <v>318</v>
      </c>
    </row>
    <row r="65" spans="3:11" x14ac:dyDescent="0.25">
      <c r="C65" s="20"/>
      <c r="D65" s="24" t="s">
        <v>14</v>
      </c>
      <c r="E65" s="25">
        <v>180</v>
      </c>
      <c r="F65" s="7">
        <f>'МЕНЮ 1-3 года'!F65*180/150</f>
        <v>0.14399999999999999</v>
      </c>
      <c r="G65" s="7">
        <f>'МЕНЮ 1-3 года'!G65*180/150</f>
        <v>0.14399999999999999</v>
      </c>
      <c r="H65" s="7">
        <f>'МЕНЮ 1-3 года'!H65*180/150</f>
        <v>25.092000000000002</v>
      </c>
      <c r="I65" s="7">
        <f>'МЕНЮ 1-3 года'!I65*180/150</f>
        <v>103.14</v>
      </c>
      <c r="J65" s="7">
        <f>'МЕНЮ 1-3 года'!J65*180/150</f>
        <v>0.80400000000000005</v>
      </c>
      <c r="K65" s="22">
        <v>372</v>
      </c>
    </row>
    <row r="66" spans="3:11" x14ac:dyDescent="0.25">
      <c r="C66" s="21"/>
      <c r="D66" s="3" t="s">
        <v>10</v>
      </c>
      <c r="E66" s="5">
        <v>20</v>
      </c>
      <c r="F66" s="38">
        <f>'МЕНЮ 1-3 года'!F66*20/15</f>
        <v>1.5733333333333333</v>
      </c>
      <c r="G66" s="38">
        <f>'МЕНЮ 1-3 года'!G66*20/15</f>
        <v>0.2</v>
      </c>
      <c r="H66" s="38">
        <f>'МЕНЮ 1-3 года'!H66*20/15</f>
        <v>9.6533333333333342</v>
      </c>
      <c r="I66" s="38">
        <f>'МЕНЮ 1-3 года'!I66*20/15</f>
        <v>47</v>
      </c>
      <c r="J66" s="38">
        <f>'МЕНЮ 1-3 года'!J66*20/15</f>
        <v>0</v>
      </c>
      <c r="K66" s="9" t="s">
        <v>23</v>
      </c>
    </row>
    <row r="67" spans="3:11" x14ac:dyDescent="0.25">
      <c r="C67" s="21"/>
      <c r="D67" s="3" t="s">
        <v>36</v>
      </c>
      <c r="E67" s="5">
        <v>30</v>
      </c>
      <c r="F67" s="7">
        <f>'МЕНЮ 1-3 года'!F67</f>
        <v>1.98</v>
      </c>
      <c r="G67" s="7">
        <f>'МЕНЮ 1-3 года'!G67</f>
        <v>0.36</v>
      </c>
      <c r="H67" s="7">
        <f>'МЕНЮ 1-3 года'!H67</f>
        <v>10.02</v>
      </c>
      <c r="I67" s="7">
        <f>'МЕНЮ 1-3 года'!I67</f>
        <v>52.2</v>
      </c>
      <c r="J67" s="7">
        <f>'МЕНЮ 1-3 года'!J67</f>
        <v>0</v>
      </c>
      <c r="K67" s="9" t="s">
        <v>23</v>
      </c>
    </row>
    <row r="68" spans="3:11" s="13" customFormat="1" x14ac:dyDescent="0.25">
      <c r="C68" s="27"/>
      <c r="D68" s="27"/>
      <c r="E68" s="28"/>
      <c r="F68" s="29"/>
      <c r="G68" s="29"/>
      <c r="H68" s="29"/>
      <c r="I68" s="29"/>
      <c r="J68" s="30"/>
      <c r="K68" s="31"/>
    </row>
    <row r="69" spans="3:11" x14ac:dyDescent="0.25">
      <c r="C69" s="10" t="s">
        <v>7</v>
      </c>
      <c r="D69" s="4" t="s">
        <v>104</v>
      </c>
      <c r="E69" s="5">
        <v>40</v>
      </c>
      <c r="F69" s="7">
        <f>'МЕНЮ 1-3 года'!F69*2</f>
        <v>0.44</v>
      </c>
      <c r="G69" s="7">
        <f>'МЕНЮ 1-3 года'!G69*2</f>
        <v>0.04</v>
      </c>
      <c r="H69" s="7">
        <f>'МЕНЮ 1-3 года'!H69*2</f>
        <v>1.4</v>
      </c>
      <c r="I69" s="7">
        <f>'МЕНЮ 1-3 года'!I69*2</f>
        <v>8</v>
      </c>
      <c r="J69" s="7">
        <f>'МЕНЮ 1-3 года'!J69*2</f>
        <v>4.2</v>
      </c>
      <c r="K69" s="9">
        <v>71</v>
      </c>
    </row>
    <row r="70" spans="3:11" ht="26.25" x14ac:dyDescent="0.25">
      <c r="C70" s="10"/>
      <c r="D70" s="4" t="s">
        <v>105</v>
      </c>
      <c r="E70" s="5" t="s">
        <v>81</v>
      </c>
      <c r="F70" s="38">
        <f>'МЕНЮ 1-3 года'!F70*80/60</f>
        <v>14.133333333333333</v>
      </c>
      <c r="G70" s="38">
        <f>'МЕНЮ 1-3 года'!G70*80/60</f>
        <v>8.68</v>
      </c>
      <c r="H70" s="38">
        <f>'МЕНЮ 1-3 года'!H70*80/60</f>
        <v>3.0133333333333332</v>
      </c>
      <c r="I70" s="38">
        <f>'МЕНЮ 1-3 года'!I70*80/60</f>
        <v>151.50666666666666</v>
      </c>
      <c r="J70" s="38">
        <f>'МЕНЮ 1-3 года'!J70*80/60</f>
        <v>3.9466666666666668</v>
      </c>
      <c r="K70" s="9" t="s">
        <v>106</v>
      </c>
    </row>
    <row r="71" spans="3:11" x14ac:dyDescent="0.25">
      <c r="C71" s="10"/>
      <c r="D71" s="4" t="s">
        <v>31</v>
      </c>
      <c r="E71" s="5">
        <v>100</v>
      </c>
      <c r="F71" s="7">
        <f>'МЕНЮ 1-3 года'!F71</f>
        <v>5.73</v>
      </c>
      <c r="G71" s="7">
        <f>'МЕНЮ 1-3 года'!G71</f>
        <v>4.0599999999999996</v>
      </c>
      <c r="H71" s="7">
        <f>'МЕНЮ 1-3 года'!H71</f>
        <v>25.76</v>
      </c>
      <c r="I71" s="7">
        <f>'МЕНЮ 1-3 года'!I71</f>
        <v>162.5</v>
      </c>
      <c r="J71" s="7">
        <f>'МЕНЮ 1-3 года'!J71</f>
        <v>0</v>
      </c>
      <c r="K71" s="9">
        <v>313</v>
      </c>
    </row>
    <row r="72" spans="3:11" x14ac:dyDescent="0.25">
      <c r="C72" s="10"/>
      <c r="D72" s="4" t="s">
        <v>10</v>
      </c>
      <c r="E72" s="5">
        <v>20</v>
      </c>
      <c r="F72" s="38">
        <f>'МЕНЮ 1-3 года'!F72*20/15</f>
        <v>1.5733333333333333</v>
      </c>
      <c r="G72" s="38">
        <f>'МЕНЮ 1-3 года'!G72*20/15</f>
        <v>0.2</v>
      </c>
      <c r="H72" s="38">
        <f>'МЕНЮ 1-3 года'!H72*20/15</f>
        <v>9.6533333333333342</v>
      </c>
      <c r="I72" s="38">
        <f>'МЕНЮ 1-3 года'!I72*20/15</f>
        <v>47</v>
      </c>
      <c r="J72" s="38">
        <f>'МЕНЮ 1-3 года'!J72*20/15</f>
        <v>0</v>
      </c>
      <c r="K72" s="9" t="s">
        <v>23</v>
      </c>
    </row>
    <row r="73" spans="3:11" x14ac:dyDescent="0.25">
      <c r="C73" s="10"/>
      <c r="D73" s="3" t="s">
        <v>8</v>
      </c>
      <c r="E73" s="5" t="s">
        <v>83</v>
      </c>
      <c r="F73" s="7">
        <f>'МЕНЮ 1-3 года'!F73*180/150</f>
        <v>8.4000000000000005E-2</v>
      </c>
      <c r="G73" s="7">
        <f>'МЕНЮ 1-3 года'!G73*180/150</f>
        <v>1.2E-2</v>
      </c>
      <c r="H73" s="7">
        <f>'МЕНЮ 1-3 года'!H73*180/150</f>
        <v>8.52</v>
      </c>
      <c r="I73" s="7">
        <f>'МЕНЮ 1-3 года'!I73*180/150</f>
        <v>34.799999999999997</v>
      </c>
      <c r="J73" s="7">
        <f>'МЕНЮ 1-3 года'!J73*180/150</f>
        <v>1.704</v>
      </c>
      <c r="K73" s="9">
        <v>393</v>
      </c>
    </row>
    <row r="74" spans="3:11" x14ac:dyDescent="0.25">
      <c r="C74" s="27"/>
      <c r="D74" s="27"/>
      <c r="E74" s="28"/>
      <c r="F74" s="29"/>
      <c r="G74" s="29"/>
      <c r="H74" s="29"/>
      <c r="I74" s="29"/>
      <c r="J74" s="30"/>
      <c r="K74" s="31"/>
    </row>
    <row r="75" spans="3:11" ht="15.75" x14ac:dyDescent="0.25">
      <c r="C75" s="3"/>
      <c r="D75" s="98" t="s">
        <v>15</v>
      </c>
      <c r="E75" s="25"/>
      <c r="F75" s="46">
        <f>SUM(F54:F72)</f>
        <v>51.042888888888889</v>
      </c>
      <c r="G75" s="46">
        <f>SUM(G54:G72)</f>
        <v>47.679222222222229</v>
      </c>
      <c r="H75" s="46">
        <f>SUM(H54:H72)</f>
        <v>167.28916666666666</v>
      </c>
      <c r="I75" s="46">
        <f>SUM(I54:I72)</f>
        <v>1238.2766666666666</v>
      </c>
      <c r="J75" s="46">
        <f>SUM(J54:J72)</f>
        <v>54.231666666666676</v>
      </c>
      <c r="K75" s="9"/>
    </row>
    <row r="76" spans="3:11" ht="15.75" x14ac:dyDescent="0.25">
      <c r="C76" s="71" t="s">
        <v>197</v>
      </c>
      <c r="D76" s="72"/>
      <c r="E76" s="1"/>
      <c r="F76" s="46"/>
      <c r="G76" s="46"/>
      <c r="H76" s="46"/>
      <c r="I76" s="46"/>
      <c r="J76" s="46"/>
      <c r="K76" s="9"/>
    </row>
    <row r="78" spans="3:11" x14ac:dyDescent="0.25">
      <c r="D78" s="53"/>
    </row>
    <row r="80" spans="3:11" ht="3.75" customHeight="1" x14ac:dyDescent="0.25"/>
    <row r="81" spans="3:11" hidden="1" x14ac:dyDescent="0.25"/>
    <row r="82" spans="3:11" hidden="1" x14ac:dyDescent="0.25"/>
    <row r="83" spans="3:11" hidden="1" x14ac:dyDescent="0.25"/>
    <row r="84" spans="3:11" hidden="1" x14ac:dyDescent="0.25"/>
    <row r="85" spans="3:11" hidden="1" x14ac:dyDescent="0.25"/>
    <row r="86" spans="3:11" hidden="1" x14ac:dyDescent="0.25"/>
    <row r="87" spans="3:11" hidden="1" x14ac:dyDescent="0.25"/>
    <row r="88" spans="3:11" hidden="1" x14ac:dyDescent="0.25"/>
    <row r="89" spans="3:11" ht="21" hidden="1" customHeight="1" x14ac:dyDescent="0.25"/>
    <row r="90" spans="3:11" hidden="1" x14ac:dyDescent="0.25"/>
    <row r="91" spans="3:11" hidden="1" x14ac:dyDescent="0.25"/>
    <row r="92" spans="3:11" ht="14.25" hidden="1" customHeight="1" x14ac:dyDescent="0.25">
      <c r="I92" s="51"/>
      <c r="J92" s="52"/>
      <c r="K92" s="52"/>
    </row>
    <row r="93" spans="3:11" hidden="1" x14ac:dyDescent="0.25">
      <c r="I93" s="83"/>
      <c r="J93" s="83"/>
      <c r="K93" s="83"/>
    </row>
    <row r="94" spans="3:11" hidden="1" x14ac:dyDescent="0.25">
      <c r="I94" s="51"/>
      <c r="J94" s="83"/>
      <c r="K94" s="83"/>
    </row>
    <row r="95" spans="3:11" hidden="1" x14ac:dyDescent="0.25"/>
    <row r="96" spans="3:11" ht="18" customHeight="1" x14ac:dyDescent="0.25">
      <c r="C96" s="73" t="s">
        <v>196</v>
      </c>
      <c r="D96" s="73"/>
      <c r="E96" s="73"/>
      <c r="F96" s="73"/>
      <c r="G96" s="73"/>
      <c r="H96" s="73"/>
      <c r="I96" s="73"/>
      <c r="J96" s="73"/>
      <c r="K96" s="73"/>
    </row>
    <row r="97" spans="3:12" ht="27" x14ac:dyDescent="0.25">
      <c r="C97" s="74" t="s">
        <v>0</v>
      </c>
      <c r="D97" s="76" t="s">
        <v>1</v>
      </c>
      <c r="E97" s="74" t="s">
        <v>78</v>
      </c>
      <c r="F97" s="78" t="s">
        <v>20</v>
      </c>
      <c r="G97" s="79"/>
      <c r="H97" s="80"/>
      <c r="I97" s="81" t="s">
        <v>5</v>
      </c>
      <c r="J97" s="43"/>
      <c r="K97" s="17" t="s">
        <v>22</v>
      </c>
    </row>
    <row r="98" spans="3:12" ht="15" customHeight="1" x14ac:dyDescent="0.25">
      <c r="C98" s="75"/>
      <c r="D98" s="77"/>
      <c r="E98" s="75"/>
      <c r="F98" s="14" t="s">
        <v>2</v>
      </c>
      <c r="G98" s="14" t="s">
        <v>3</v>
      </c>
      <c r="H98" s="14" t="s">
        <v>4</v>
      </c>
      <c r="I98" s="82"/>
      <c r="J98" s="18" t="s">
        <v>19</v>
      </c>
      <c r="K98" s="9"/>
    </row>
    <row r="99" spans="3:12" ht="19.5" customHeight="1" x14ac:dyDescent="0.25">
      <c r="C99" s="15">
        <v>1</v>
      </c>
      <c r="D99" s="15">
        <v>2</v>
      </c>
      <c r="E99" s="15">
        <v>3</v>
      </c>
      <c r="F99" s="15">
        <v>4</v>
      </c>
      <c r="G99" s="15">
        <v>5</v>
      </c>
      <c r="H99" s="15">
        <v>6</v>
      </c>
      <c r="I99" s="15">
        <v>7</v>
      </c>
      <c r="J99" s="16">
        <v>8</v>
      </c>
      <c r="K99" s="16">
        <v>9</v>
      </c>
    </row>
    <row r="100" spans="3:12" ht="18.75" customHeight="1" x14ac:dyDescent="0.25">
      <c r="C100" s="10" t="s">
        <v>6</v>
      </c>
      <c r="D100" s="4" t="s">
        <v>55</v>
      </c>
      <c r="E100" s="5">
        <v>120</v>
      </c>
      <c r="F100" s="41">
        <f>'МЕНЮ 1-3 года'!F101*120/100</f>
        <v>13.98</v>
      </c>
      <c r="G100" s="41">
        <f>'МЕНЮ 1-3 года'!G101*120/100</f>
        <v>12.335999999999999</v>
      </c>
      <c r="H100" s="41">
        <f>'МЕНЮ 1-3 года'!H101*120/100</f>
        <v>28.524000000000001</v>
      </c>
      <c r="I100" s="41">
        <f>'МЕНЮ 1-3 года'!I101*120/100</f>
        <v>280.8</v>
      </c>
      <c r="J100" s="41">
        <f>'МЕНЮ 1-3 года'!J101*120/100</f>
        <v>0.84</v>
      </c>
      <c r="K100" s="9">
        <v>238</v>
      </c>
    </row>
    <row r="101" spans="3:12" ht="18" customHeight="1" x14ac:dyDescent="0.25">
      <c r="C101" s="3"/>
      <c r="D101" s="4" t="s">
        <v>56</v>
      </c>
      <c r="E101" s="6" t="s">
        <v>119</v>
      </c>
      <c r="F101" s="7">
        <f>'МЕНЮ 1-3 года'!F102*2</f>
        <v>0.02</v>
      </c>
      <c r="G101" s="7">
        <f>'МЕНЮ 1-3 года'!G102*2</f>
        <v>0.02</v>
      </c>
      <c r="H101" s="7">
        <f>'МЕНЮ 1-3 года'!H102*2</f>
        <v>5.0999999999999996</v>
      </c>
      <c r="I101" s="7">
        <f>'МЕНЮ 1-3 года'!I102*2</f>
        <v>20.78</v>
      </c>
      <c r="J101" s="7">
        <f>'МЕНЮ 1-3 года'!J102*2</f>
        <v>0.26</v>
      </c>
      <c r="K101" s="9">
        <v>362</v>
      </c>
    </row>
    <row r="102" spans="3:12" ht="18" customHeight="1" x14ac:dyDescent="0.25">
      <c r="C102" s="3"/>
      <c r="D102" s="4" t="s">
        <v>17</v>
      </c>
      <c r="E102" s="6" t="s">
        <v>82</v>
      </c>
      <c r="F102" s="38">
        <f>'МЕНЮ 1-3 года'!F103*180/150</f>
        <v>2.6640000000000001</v>
      </c>
      <c r="G102" s="38">
        <f>'МЕНЮ 1-3 года'!G103*180/150</f>
        <v>2.34</v>
      </c>
      <c r="H102" s="38">
        <f>'МЕНЮ 1-3 года'!H103*180/150</f>
        <v>14.316000000000001</v>
      </c>
      <c r="I102" s="38">
        <f>'МЕНЮ 1-3 года'!I103*180/150</f>
        <v>88.99199999999999</v>
      </c>
      <c r="J102" s="38">
        <f>'МЕНЮ 1-3 года'!J103*180/150</f>
        <v>2.4E-2</v>
      </c>
      <c r="K102" s="9">
        <v>392</v>
      </c>
    </row>
    <row r="103" spans="3:12" ht="18" customHeight="1" x14ac:dyDescent="0.25">
      <c r="C103" s="3"/>
      <c r="D103" s="4" t="s">
        <v>107</v>
      </c>
      <c r="E103" s="6" t="s">
        <v>84</v>
      </c>
      <c r="F103" s="7">
        <f>'МЕНЮ 1-3 года'!F104*2</f>
        <v>2.3199999999999998</v>
      </c>
      <c r="G103" s="7">
        <f>'МЕНЮ 1-3 года'!G104*2</f>
        <v>2.94</v>
      </c>
      <c r="H103" s="7">
        <f>'МЕНЮ 1-3 года'!H104*2</f>
        <v>0</v>
      </c>
      <c r="I103" s="7">
        <f>'МЕНЮ 1-3 года'!I104*2</f>
        <v>36.979999999999997</v>
      </c>
      <c r="J103" s="7">
        <f>'МЕНЮ 1-3 года'!J104*2</f>
        <v>7.0000000000000007E-2</v>
      </c>
      <c r="K103" s="9">
        <v>7</v>
      </c>
    </row>
    <row r="104" spans="3:12" x14ac:dyDescent="0.25">
      <c r="C104" s="3"/>
      <c r="D104" s="4" t="s">
        <v>10</v>
      </c>
      <c r="E104" s="6" t="s">
        <v>29</v>
      </c>
      <c r="F104" s="21">
        <f>'МЕНЮ 1-3 года'!F105</f>
        <v>1.18</v>
      </c>
      <c r="G104" s="21">
        <f>'МЕНЮ 1-3 года'!G105</f>
        <v>0.15</v>
      </c>
      <c r="H104" s="21">
        <f>'МЕНЮ 1-3 года'!H105</f>
        <v>7.24</v>
      </c>
      <c r="I104" s="21">
        <f>'МЕНЮ 1-3 года'!I105</f>
        <v>35.25</v>
      </c>
      <c r="J104" s="21">
        <f>'МЕНЮ 1-3 года'!J105</f>
        <v>0</v>
      </c>
      <c r="K104" s="9" t="s">
        <v>23</v>
      </c>
    </row>
    <row r="105" spans="3:12" x14ac:dyDescent="0.25">
      <c r="C105" s="27"/>
      <c r="D105" s="27"/>
      <c r="E105" s="28"/>
      <c r="F105" s="29"/>
      <c r="G105" s="29"/>
      <c r="H105" s="29"/>
      <c r="I105" s="29"/>
      <c r="J105" s="30"/>
      <c r="K105" s="31"/>
    </row>
    <row r="106" spans="3:12" x14ac:dyDescent="0.25">
      <c r="C106" s="10" t="s">
        <v>12</v>
      </c>
      <c r="D106" s="3" t="s">
        <v>13</v>
      </c>
      <c r="E106" s="5">
        <v>150</v>
      </c>
      <c r="F106" s="7">
        <v>0.75</v>
      </c>
      <c r="G106" s="7">
        <v>0</v>
      </c>
      <c r="H106" s="7">
        <v>15.15</v>
      </c>
      <c r="I106" s="7">
        <v>64</v>
      </c>
      <c r="J106" s="12">
        <v>3</v>
      </c>
      <c r="K106" s="9">
        <v>399</v>
      </c>
    </row>
    <row r="107" spans="3:12" x14ac:dyDescent="0.25">
      <c r="C107" s="32"/>
      <c r="D107" s="27"/>
      <c r="E107" s="28"/>
      <c r="F107" s="29"/>
      <c r="G107" s="29"/>
      <c r="H107" s="29"/>
      <c r="I107" s="29"/>
      <c r="J107" s="30"/>
      <c r="K107" s="31"/>
    </row>
    <row r="108" spans="3:12" ht="26.25" x14ac:dyDescent="0.25">
      <c r="C108" s="10" t="s">
        <v>11</v>
      </c>
      <c r="D108" s="24" t="s">
        <v>38</v>
      </c>
      <c r="E108" s="25">
        <v>50</v>
      </c>
      <c r="F108" s="42">
        <f>'МЕНЮ 1-3 года'!F109*50/40</f>
        <v>0.71249999999999991</v>
      </c>
      <c r="G108" s="42">
        <f>'МЕНЮ 1-3 года'!G109*50/40</f>
        <v>3.05</v>
      </c>
      <c r="H108" s="42">
        <f>'МЕНЮ 1-3 года'!H109*50/40</f>
        <v>3.3374999999999999</v>
      </c>
      <c r="I108" s="42">
        <f>'МЕНЮ 1-3 года'!I109*50/40</f>
        <v>43.7</v>
      </c>
      <c r="J108" s="42">
        <f>'МЕНЮ 1-3 года'!J109*50/40</f>
        <v>4.25</v>
      </c>
      <c r="K108" s="22">
        <v>36</v>
      </c>
    </row>
    <row r="109" spans="3:12" ht="25.5" customHeight="1" x14ac:dyDescent="0.25">
      <c r="C109" s="8"/>
      <c r="D109" s="24" t="s">
        <v>63</v>
      </c>
      <c r="E109" s="5">
        <v>180</v>
      </c>
      <c r="F109" s="38">
        <f>'МЕНЮ 1-3 года'!F110*180/150</f>
        <v>1.26</v>
      </c>
      <c r="G109" s="38">
        <f>'МЕНЮ 1-3 года'!G110*180/150</f>
        <v>3.5519999999999996</v>
      </c>
      <c r="H109" s="38">
        <f>'МЕНЮ 1-3 года'!H110*180/150</f>
        <v>5.676000000000001</v>
      </c>
      <c r="I109" s="38">
        <f>'МЕНЮ 1-3 года'!I110*180/150</f>
        <v>64.62</v>
      </c>
      <c r="J109" s="38">
        <f>'МЕНЮ 1-3 года'!J110*180/150</f>
        <v>11.364000000000001</v>
      </c>
      <c r="K109" s="9">
        <v>67</v>
      </c>
      <c r="L109" s="26"/>
    </row>
    <row r="110" spans="3:12" ht="20.25" customHeight="1" x14ac:dyDescent="0.25">
      <c r="C110" s="10"/>
      <c r="D110" s="4" t="s">
        <v>64</v>
      </c>
      <c r="E110" s="5" t="s">
        <v>93</v>
      </c>
      <c r="F110" s="38">
        <v>1.28</v>
      </c>
      <c r="G110" s="38">
        <f>'МЕНЮ 1-3 года'!G111*130/110</f>
        <v>7.3981818181818175</v>
      </c>
      <c r="H110" s="38">
        <f>'МЕНЮ 1-3 года'!H111*130/110</f>
        <v>3.5809090909090906</v>
      </c>
      <c r="I110" s="38">
        <f>'МЕНЮ 1-3 года'!I111*130/110</f>
        <v>131.53636363636363</v>
      </c>
      <c r="J110" s="38">
        <f>'МЕНЮ 1-3 года'!J111*130/110</f>
        <v>2.9190909090909094</v>
      </c>
      <c r="K110" s="9">
        <v>247</v>
      </c>
    </row>
    <row r="111" spans="3:12" ht="16.5" customHeight="1" x14ac:dyDescent="0.25">
      <c r="C111" s="10"/>
      <c r="D111" s="4" t="s">
        <v>41</v>
      </c>
      <c r="E111" s="5">
        <v>110</v>
      </c>
      <c r="F111" s="7">
        <f>'МЕНЮ 1-3 года'!F113*110/100</f>
        <v>0.56100000000000005</v>
      </c>
      <c r="G111" s="7">
        <f>'МЕНЮ 1-3 года'!G113*110/100</f>
        <v>0.23099999999999998</v>
      </c>
      <c r="H111" s="7">
        <f>'МЕНЮ 1-3 года'!H113*110/100</f>
        <v>15.652999999999999</v>
      </c>
      <c r="I111" s="7">
        <f>'МЕНЮ 1-3 года'!I113*110/100</f>
        <v>67.099999999999994</v>
      </c>
      <c r="J111" s="7">
        <f>'МЕНЮ 1-3 года'!J113*110/100</f>
        <v>82.5</v>
      </c>
      <c r="K111" s="9">
        <v>321</v>
      </c>
    </row>
    <row r="112" spans="3:12" ht="16.5" customHeight="1" x14ac:dyDescent="0.25">
      <c r="C112" s="10"/>
      <c r="D112" s="24" t="s">
        <v>59</v>
      </c>
      <c r="E112" s="5">
        <v>180</v>
      </c>
      <c r="F112" s="7">
        <f>'МЕНЮ 1-3 года'!F113*180/150</f>
        <v>0.61199999999999999</v>
      </c>
      <c r="G112" s="7">
        <f>'МЕНЮ 1-3 года'!G113*180/150</f>
        <v>0.252</v>
      </c>
      <c r="H112" s="7">
        <f>'МЕНЮ 1-3 года'!H113*180/150</f>
        <v>17.076000000000001</v>
      </c>
      <c r="I112" s="7">
        <f>'МЕНЮ 1-3 года'!I113*180/150</f>
        <v>73.2</v>
      </c>
      <c r="J112" s="7">
        <f>'МЕНЮ 1-3 года'!J113*180/150</f>
        <v>90</v>
      </c>
      <c r="K112" s="9">
        <v>398</v>
      </c>
    </row>
    <row r="113" spans="3:11" x14ac:dyDescent="0.25">
      <c r="C113" s="3"/>
      <c r="D113" s="4" t="s">
        <v>10</v>
      </c>
      <c r="E113" s="5">
        <v>20</v>
      </c>
      <c r="F113" s="21">
        <f>'МЕНЮ 1-3 года'!F114</f>
        <v>1.18</v>
      </c>
      <c r="G113" s="21">
        <f>'МЕНЮ 1-3 года'!G114</f>
        <v>0.15</v>
      </c>
      <c r="H113" s="21">
        <f>'МЕНЮ 1-3 года'!H114</f>
        <v>7.24</v>
      </c>
      <c r="I113" s="21">
        <f>'МЕНЮ 1-3 года'!I114</f>
        <v>35.25</v>
      </c>
      <c r="J113" s="21">
        <f>'МЕНЮ 1-3 года'!J114</f>
        <v>0</v>
      </c>
      <c r="K113" s="9" t="s">
        <v>23</v>
      </c>
    </row>
    <row r="114" spans="3:11" x14ac:dyDescent="0.25">
      <c r="C114" s="3"/>
      <c r="D114" s="4" t="s">
        <v>36</v>
      </c>
      <c r="E114" s="5">
        <v>30</v>
      </c>
      <c r="F114" s="38">
        <f>'МЕНЮ 1-3 года'!F115</f>
        <v>1.32</v>
      </c>
      <c r="G114" s="38">
        <f>'МЕНЮ 1-3 года'!G115</f>
        <v>0.24</v>
      </c>
      <c r="H114" s="38">
        <f>'МЕНЮ 1-3 года'!H115</f>
        <v>6.68</v>
      </c>
      <c r="I114" s="38">
        <f>'МЕНЮ 1-3 года'!I115</f>
        <v>34.799999999999997</v>
      </c>
      <c r="J114" s="38">
        <f>'МЕНЮ 1-3 года'!J115</f>
        <v>0</v>
      </c>
      <c r="K114" s="9" t="s">
        <v>23</v>
      </c>
    </row>
    <row r="115" spans="3:11" x14ac:dyDescent="0.25">
      <c r="C115" s="27"/>
      <c r="D115" s="27"/>
      <c r="E115" s="28"/>
      <c r="F115" s="29"/>
      <c r="G115" s="29"/>
      <c r="H115" s="29"/>
      <c r="I115" s="29"/>
      <c r="J115" s="30"/>
      <c r="K115" s="31"/>
    </row>
    <row r="116" spans="3:11" ht="26.25" x14ac:dyDescent="0.25">
      <c r="C116" s="10" t="s">
        <v>7</v>
      </c>
      <c r="D116" s="24" t="s">
        <v>60</v>
      </c>
      <c r="E116" s="25" t="s">
        <v>81</v>
      </c>
      <c r="F116" s="38">
        <f>'МЕНЮ 1-3 года'!F117*80/60</f>
        <v>6.52</v>
      </c>
      <c r="G116" s="38">
        <f>'МЕНЮ 1-3 года'!G117*80/60</f>
        <v>8.0666666666666664</v>
      </c>
      <c r="H116" s="38">
        <f>'МЕНЮ 1-3 года'!H117*80/60</f>
        <v>8.4</v>
      </c>
      <c r="I116" s="38">
        <f>'МЕНЮ 1-3 года'!I117*80/60</f>
        <v>132</v>
      </c>
      <c r="J116" s="38">
        <f>'МЕНЮ 1-3 года'!J117*80/60</f>
        <v>0.70666666666666678</v>
      </c>
      <c r="K116" s="9">
        <v>219</v>
      </c>
    </row>
    <row r="117" spans="3:11" x14ac:dyDescent="0.25">
      <c r="C117" s="3"/>
      <c r="D117" s="20" t="s">
        <v>98</v>
      </c>
      <c r="E117" s="25">
        <v>170</v>
      </c>
      <c r="F117" s="38">
        <f>'МЕНЮ 1-3 года'!F118*170/150</f>
        <v>5.190666666666667</v>
      </c>
      <c r="G117" s="38">
        <f>'МЕНЮ 1-3 года'!G118*170/150</f>
        <v>4.6240000000000006</v>
      </c>
      <c r="H117" s="38">
        <f>'МЕНЮ 1-3 года'!H118*170/150</f>
        <v>8.5906666666666656</v>
      </c>
      <c r="I117" s="38">
        <f>'МЕНЮ 1-3 года'!I118*170/150</f>
        <v>96.333333333333329</v>
      </c>
      <c r="J117" s="38">
        <f>'МЕНЮ 1-3 года'!J118*170/150</f>
        <v>2.3233333333333328</v>
      </c>
      <c r="K117" s="22">
        <v>400</v>
      </c>
    </row>
    <row r="118" spans="3:11" x14ac:dyDescent="0.25">
      <c r="C118" s="3"/>
      <c r="D118" s="20" t="s">
        <v>126</v>
      </c>
      <c r="E118" s="25">
        <v>60</v>
      </c>
      <c r="F118" s="38">
        <f>'МЕНЮ 1-3 года'!F119*2</f>
        <v>3.3</v>
      </c>
      <c r="G118" s="38">
        <f>'МЕНЮ 1-3 года'!G119*2</f>
        <v>3.6</v>
      </c>
      <c r="H118" s="38">
        <f>'МЕНЮ 1-3 года'!H119*2</f>
        <v>43.2</v>
      </c>
      <c r="I118" s="38">
        <f>'МЕНЮ 1-3 года'!I119*2</f>
        <v>218.4</v>
      </c>
      <c r="J118" s="38">
        <f>'МЕНЮ 1-3 года'!J119*2</f>
        <v>0</v>
      </c>
      <c r="K118" s="22" t="s">
        <v>23</v>
      </c>
    </row>
    <row r="119" spans="3:11" x14ac:dyDescent="0.25">
      <c r="C119" s="3"/>
      <c r="D119" s="20" t="s">
        <v>10</v>
      </c>
      <c r="E119" s="25">
        <v>20</v>
      </c>
      <c r="F119" s="21">
        <f>'МЕНЮ 1-3 года'!F120</f>
        <v>1.18</v>
      </c>
      <c r="G119" s="21">
        <f>'МЕНЮ 1-3 года'!G120</f>
        <v>0.15</v>
      </c>
      <c r="H119" s="21">
        <f>'МЕНЮ 1-3 года'!H120</f>
        <v>7.24</v>
      </c>
      <c r="I119" s="21">
        <f>'МЕНЮ 1-3 года'!I120</f>
        <v>35.25</v>
      </c>
      <c r="J119" s="21">
        <f>'МЕНЮ 1-3 года'!J120</f>
        <v>0</v>
      </c>
      <c r="K119" s="22" t="s">
        <v>23</v>
      </c>
    </row>
    <row r="120" spans="3:11" x14ac:dyDescent="0.25">
      <c r="C120" s="27"/>
      <c r="D120" s="27"/>
      <c r="E120" s="28"/>
      <c r="F120" s="29"/>
      <c r="G120" s="29"/>
      <c r="H120" s="29"/>
      <c r="I120" s="29"/>
      <c r="J120" s="30"/>
      <c r="K120" s="31"/>
    </row>
    <row r="121" spans="3:11" x14ac:dyDescent="0.25">
      <c r="C121" s="3"/>
      <c r="D121" s="19" t="s">
        <v>15</v>
      </c>
      <c r="E121" s="25"/>
      <c r="F121" s="46">
        <f>SUM(F99:F118)</f>
        <v>46.850166666666659</v>
      </c>
      <c r="G121" s="46">
        <f>SUM(G99:G118)</f>
        <v>53.949848484848488</v>
      </c>
      <c r="H121" s="46">
        <f>SUM(H99:H118)</f>
        <v>195.76407575757577</v>
      </c>
      <c r="I121" s="46">
        <f>SUM(I99:I118)</f>
        <v>1430.7416969696972</v>
      </c>
      <c r="J121" s="46">
        <f>SUM(J99:J118)</f>
        <v>206.25709090909092</v>
      </c>
      <c r="K121" s="9"/>
    </row>
    <row r="122" spans="3:11" ht="15.75" x14ac:dyDescent="0.25">
      <c r="C122" s="71" t="s">
        <v>195</v>
      </c>
      <c r="D122" s="72"/>
      <c r="E122" s="1"/>
      <c r="F122" s="46"/>
      <c r="G122" s="46"/>
      <c r="H122" s="46"/>
      <c r="I122" s="46"/>
      <c r="J122" s="46"/>
      <c r="K122" s="9"/>
    </row>
    <row r="124" spans="3:11" x14ac:dyDescent="0.25">
      <c r="D124" s="53"/>
    </row>
    <row r="126" spans="3:11" ht="2.25" customHeight="1" x14ac:dyDescent="0.25"/>
    <row r="127" spans="3:11" hidden="1" x14ac:dyDescent="0.25"/>
    <row r="128" spans="3:11" hidden="1" x14ac:dyDescent="0.25"/>
    <row r="129" spans="3:11" hidden="1" x14ac:dyDescent="0.25"/>
    <row r="130" spans="3:11" ht="29.25" hidden="1" customHeight="1" x14ac:dyDescent="0.25"/>
    <row r="131" spans="3:11" hidden="1" x14ac:dyDescent="0.25"/>
    <row r="132" spans="3:11" hidden="1" x14ac:dyDescent="0.25"/>
    <row r="133" spans="3:11" hidden="1" x14ac:dyDescent="0.25"/>
    <row r="134" spans="3:11" hidden="1" x14ac:dyDescent="0.25">
      <c r="I134" s="51"/>
      <c r="J134" s="52"/>
      <c r="K134" s="52"/>
    </row>
    <row r="135" spans="3:11" hidden="1" x14ac:dyDescent="0.25">
      <c r="I135" s="83"/>
      <c r="J135" s="83"/>
      <c r="K135" s="83"/>
    </row>
    <row r="136" spans="3:11" hidden="1" x14ac:dyDescent="0.25">
      <c r="I136" s="51"/>
      <c r="J136" s="83"/>
      <c r="K136" s="83"/>
    </row>
    <row r="138" spans="3:11" ht="15.75" x14ac:dyDescent="0.25">
      <c r="C138" s="93" t="s">
        <v>194</v>
      </c>
      <c r="D138" s="93"/>
      <c r="E138" s="93"/>
      <c r="F138" s="93"/>
      <c r="G138" s="93"/>
      <c r="H138" s="93"/>
      <c r="I138" s="93"/>
      <c r="J138" s="93"/>
      <c r="K138" s="93"/>
    </row>
    <row r="139" spans="3:11" ht="27" x14ac:dyDescent="0.25">
      <c r="C139" s="84" t="s">
        <v>0</v>
      </c>
      <c r="D139" s="86" t="s">
        <v>1</v>
      </c>
      <c r="E139" s="84" t="s">
        <v>78</v>
      </c>
      <c r="F139" s="88" t="s">
        <v>20</v>
      </c>
      <c r="G139" s="89"/>
      <c r="H139" s="90"/>
      <c r="I139" s="91" t="s">
        <v>5</v>
      </c>
      <c r="J139" s="54"/>
      <c r="K139" s="55" t="s">
        <v>22</v>
      </c>
    </row>
    <row r="140" spans="3:11" x14ac:dyDescent="0.25">
      <c r="C140" s="85"/>
      <c r="D140" s="87"/>
      <c r="E140" s="85"/>
      <c r="F140" s="56" t="s">
        <v>2</v>
      </c>
      <c r="G140" s="56" t="s">
        <v>3</v>
      </c>
      <c r="H140" s="56" t="s">
        <v>4</v>
      </c>
      <c r="I140" s="92"/>
      <c r="J140" s="57" t="s">
        <v>19</v>
      </c>
      <c r="K140" s="22"/>
    </row>
    <row r="141" spans="3:11" x14ac:dyDescent="0.25">
      <c r="C141" s="58">
        <v>1</v>
      </c>
      <c r="D141" s="58">
        <v>2</v>
      </c>
      <c r="E141" s="58">
        <v>3</v>
      </c>
      <c r="F141" s="58">
        <v>4</v>
      </c>
      <c r="G141" s="58">
        <v>5</v>
      </c>
      <c r="H141" s="58">
        <v>6</v>
      </c>
      <c r="I141" s="58">
        <v>7</v>
      </c>
      <c r="J141" s="59">
        <v>8</v>
      </c>
      <c r="K141" s="59">
        <v>9</v>
      </c>
    </row>
    <row r="142" spans="3:11" ht="30" customHeight="1" x14ac:dyDescent="0.25">
      <c r="C142" s="33" t="s">
        <v>6</v>
      </c>
      <c r="D142" s="24" t="s">
        <v>139</v>
      </c>
      <c r="E142" s="25" t="s">
        <v>79</v>
      </c>
      <c r="F142" s="42">
        <f>'МЕНЮ 1-3 года'!F146*180/150</f>
        <v>7.2360000000000007</v>
      </c>
      <c r="G142" s="42">
        <v>8.35</v>
      </c>
      <c r="H142" s="42">
        <f>'МЕНЮ 1-3 года'!H146*180/150</f>
        <v>30.347999999999999</v>
      </c>
      <c r="I142" s="42">
        <f>'МЕНЮ 1-3 года'!I146*180/150</f>
        <v>252.42</v>
      </c>
      <c r="J142" s="42">
        <f>'МЕНЮ 1-3 года'!J146*180/150</f>
        <v>1.032</v>
      </c>
      <c r="K142" s="22">
        <v>185</v>
      </c>
    </row>
    <row r="143" spans="3:11" x14ac:dyDescent="0.25">
      <c r="C143" s="20"/>
      <c r="D143" s="24" t="s">
        <v>10</v>
      </c>
      <c r="E143" s="36" t="s">
        <v>27</v>
      </c>
      <c r="F143" s="21">
        <f>'МЕНЮ 1-3 года'!F147</f>
        <v>1.18</v>
      </c>
      <c r="G143" s="21">
        <f>'МЕНЮ 1-3 года'!G147</f>
        <v>0.15</v>
      </c>
      <c r="H143" s="21">
        <f>'МЕНЮ 1-3 года'!H147</f>
        <v>7.24</v>
      </c>
      <c r="I143" s="21">
        <f>'МЕНЮ 1-3 года'!I147</f>
        <v>35.25</v>
      </c>
      <c r="J143" s="21">
        <f>'МЕНЮ 1-3 года'!J147</f>
        <v>0</v>
      </c>
      <c r="K143" s="22" t="s">
        <v>23</v>
      </c>
    </row>
    <row r="144" spans="3:11" x14ac:dyDescent="0.25">
      <c r="C144" s="20"/>
      <c r="D144" s="24" t="s">
        <v>8</v>
      </c>
      <c r="E144" s="36" t="s">
        <v>83</v>
      </c>
      <c r="F144" s="21">
        <f>'МЕНЮ 1-3 года'!F148*180/150</f>
        <v>8.4000000000000005E-2</v>
      </c>
      <c r="G144" s="21">
        <f>'МЕНЮ 1-3 года'!G148*180/150</f>
        <v>1.2E-2</v>
      </c>
      <c r="H144" s="21">
        <f>'МЕНЮ 1-3 года'!H148*180/150</f>
        <v>8.52</v>
      </c>
      <c r="I144" s="21">
        <f>'МЕНЮ 1-3 года'!I148*180/150</f>
        <v>34.799999999999997</v>
      </c>
      <c r="J144" s="21">
        <f>'МЕНЮ 1-3 года'!J148*180/150</f>
        <v>1.704</v>
      </c>
      <c r="K144" s="22">
        <v>393</v>
      </c>
    </row>
    <row r="145" spans="3:12" x14ac:dyDescent="0.25">
      <c r="C145" s="20"/>
      <c r="D145" s="20"/>
      <c r="E145" s="25"/>
      <c r="F145" s="21"/>
      <c r="G145" s="21"/>
      <c r="H145" s="21"/>
      <c r="I145" s="21"/>
      <c r="J145" s="23"/>
      <c r="K145" s="22"/>
    </row>
    <row r="146" spans="3:12" x14ac:dyDescent="0.25">
      <c r="C146" s="33" t="s">
        <v>12</v>
      </c>
      <c r="D146" s="20" t="s">
        <v>137</v>
      </c>
      <c r="E146" s="25">
        <v>70</v>
      </c>
      <c r="F146" s="42">
        <f>'МЕНЮ 1-3 года'!F150*70/60</f>
        <v>0.28000000000000003</v>
      </c>
      <c r="G146" s="42">
        <f>'МЕНЮ 1-3 года'!G150*70/60</f>
        <v>0.28000000000000003</v>
      </c>
      <c r="H146" s="42">
        <f>'МЕНЮ 1-3 года'!H150*70/60</f>
        <v>8.8549999999999986</v>
      </c>
      <c r="I146" s="42">
        <f>'МЕНЮ 1-3 года'!I150*70/60</f>
        <v>32.9</v>
      </c>
      <c r="J146" s="42">
        <f>'МЕНЮ 1-3 года'!J150*70/60</f>
        <v>7</v>
      </c>
      <c r="K146" s="22">
        <v>368</v>
      </c>
    </row>
    <row r="147" spans="3:12" x14ac:dyDescent="0.25">
      <c r="C147" s="33"/>
      <c r="D147" s="20"/>
      <c r="E147" s="25"/>
      <c r="F147" s="21"/>
      <c r="G147" s="21"/>
      <c r="H147" s="21"/>
      <c r="I147" s="21"/>
      <c r="J147" s="23"/>
      <c r="K147" s="22"/>
    </row>
    <row r="148" spans="3:12" x14ac:dyDescent="0.25">
      <c r="C148" s="33" t="s">
        <v>33</v>
      </c>
      <c r="D148" s="24" t="s">
        <v>140</v>
      </c>
      <c r="E148" s="25">
        <v>50</v>
      </c>
      <c r="F148" s="21">
        <f>'МЕНЮ 1-3 года'!F152*50/40</f>
        <v>0.55000000000000004</v>
      </c>
      <c r="G148" s="21">
        <f>'МЕНЮ 1-3 года'!G152*50/40</f>
        <v>0.05</v>
      </c>
      <c r="H148" s="21">
        <f>'МЕНЮ 1-3 года'!H152*50/40</f>
        <v>2.125</v>
      </c>
      <c r="I148" s="21">
        <f>'МЕНЮ 1-3 года'!I152*50/40</f>
        <v>10</v>
      </c>
      <c r="J148" s="21">
        <f>'МЕНЮ 1-3 года'!J152*50/40</f>
        <v>5.25</v>
      </c>
      <c r="K148" s="22">
        <v>71</v>
      </c>
    </row>
    <row r="149" spans="3:12" x14ac:dyDescent="0.25">
      <c r="C149" s="33"/>
      <c r="D149" s="24" t="s">
        <v>61</v>
      </c>
      <c r="E149" s="25">
        <v>180</v>
      </c>
      <c r="F149" s="21">
        <f>'МЕНЮ 1-3 года'!F153*180/150</f>
        <v>1.44</v>
      </c>
      <c r="G149" s="21">
        <f>'МЕНЮ 1-3 года'!G153*180/150</f>
        <v>3.66</v>
      </c>
      <c r="H149" s="21">
        <f>'МЕНЮ 1-3 года'!H153*180/150</f>
        <v>8.6159999999999997</v>
      </c>
      <c r="I149" s="21">
        <f>'МЕНЮ 1-3 года'!I153*180/150</f>
        <v>77.219999999999985</v>
      </c>
      <c r="J149" s="21">
        <f>'МЕНЮ 1-3 года'!J153*180/150</f>
        <v>6.0239999999999991</v>
      </c>
      <c r="K149" s="22">
        <v>76</v>
      </c>
    </row>
    <row r="150" spans="3:12" x14ac:dyDescent="0.25">
      <c r="C150" s="20"/>
      <c r="D150" s="24" t="s">
        <v>91</v>
      </c>
      <c r="E150" s="25" t="s">
        <v>92</v>
      </c>
      <c r="F150" s="42">
        <f>'МЕНЮ 1-3 года'!F154*160/120</f>
        <v>13.04</v>
      </c>
      <c r="G150" s="42">
        <f>'МЕНЮ 1-3 года'!G154*160/120</f>
        <v>13.133333333333333</v>
      </c>
      <c r="H150" s="42">
        <f>'МЕНЮ 1-3 года'!H154*160/120</f>
        <v>11.946666666666667</v>
      </c>
      <c r="I150" s="42">
        <f>'МЕНЮ 1-3 года'!I154*160/120</f>
        <v>218.66666666666666</v>
      </c>
      <c r="J150" s="42">
        <f>'МЕНЮ 1-3 года'!J154*160/120</f>
        <v>0.70666666666666678</v>
      </c>
      <c r="K150" s="22" t="s">
        <v>90</v>
      </c>
      <c r="L150" s="26"/>
    </row>
    <row r="151" spans="3:12" x14ac:dyDescent="0.25">
      <c r="C151" s="20"/>
      <c r="D151" s="24" t="s">
        <v>26</v>
      </c>
      <c r="E151" s="25">
        <v>120</v>
      </c>
      <c r="F151" s="42">
        <f>'МЕНЮ 1-3 года'!F155*120/100</f>
        <v>4.4039999999999999</v>
      </c>
      <c r="G151" s="42">
        <f>'МЕНЮ 1-3 года'!G155*120/100</f>
        <v>2.6640000000000001</v>
      </c>
      <c r="H151" s="42">
        <f>'МЕНЮ 1-3 года'!H155*120/100</f>
        <v>21.144000000000002</v>
      </c>
      <c r="I151" s="42">
        <f>'МЕНЮ 1-3 года'!I155*120/100</f>
        <v>134.66399999999999</v>
      </c>
      <c r="J151" s="42">
        <f>'МЕНЮ 1-3 года'!J155*120/100</f>
        <v>0</v>
      </c>
      <c r="K151" s="22">
        <v>204</v>
      </c>
      <c r="L151" s="26"/>
    </row>
    <row r="152" spans="3:12" x14ac:dyDescent="0.25">
      <c r="C152" s="25"/>
      <c r="D152" s="24" t="s">
        <v>30</v>
      </c>
      <c r="E152" s="25">
        <v>180</v>
      </c>
      <c r="F152" s="42">
        <f>'МЕНЮ 1-3 года'!F156*180/150</f>
        <v>0.39600000000000002</v>
      </c>
      <c r="G152" s="42">
        <f>'МЕНЮ 1-3 года'!G156*180/150</f>
        <v>1.7999999999999999E-2</v>
      </c>
      <c r="H152" s="42">
        <f>'МЕНЮ 1-3 года'!H156*180/150</f>
        <v>24.995999999999999</v>
      </c>
      <c r="I152" s="42">
        <f>'МЕНЮ 1-3 года'!I156*180/150</f>
        <v>101.7</v>
      </c>
      <c r="J152" s="42">
        <f>'МЕНЮ 1-3 года'!J156*180/150</f>
        <v>0.36</v>
      </c>
      <c r="K152" s="22">
        <v>376</v>
      </c>
    </row>
    <row r="153" spans="3:12" x14ac:dyDescent="0.25">
      <c r="C153" s="21"/>
      <c r="D153" s="24" t="s">
        <v>10</v>
      </c>
      <c r="E153" s="25">
        <v>20</v>
      </c>
      <c r="F153" s="42">
        <f>'МЕНЮ 1-3 года'!F157*20/15</f>
        <v>1.5733333333333333</v>
      </c>
      <c r="G153" s="42">
        <f>'МЕНЮ 1-3 года'!G157*20/15</f>
        <v>0.2</v>
      </c>
      <c r="H153" s="42">
        <f>'МЕНЮ 1-3 года'!H157*20/15</f>
        <v>9.6533333333333342</v>
      </c>
      <c r="I153" s="42">
        <f>'МЕНЮ 1-3 года'!I157*20/15</f>
        <v>47</v>
      </c>
      <c r="J153" s="42">
        <f>'МЕНЮ 1-3 года'!J157*20/15</f>
        <v>0</v>
      </c>
      <c r="K153" s="22" t="s">
        <v>23</v>
      </c>
    </row>
    <row r="154" spans="3:12" x14ac:dyDescent="0.25">
      <c r="C154" s="25"/>
      <c r="D154" s="20" t="s">
        <v>36</v>
      </c>
      <c r="E154" s="25">
        <v>30</v>
      </c>
      <c r="F154" s="21">
        <f>'МЕНЮ 1-3 года'!F158</f>
        <v>1.98</v>
      </c>
      <c r="G154" s="21">
        <f>'МЕНЮ 1-3 года'!G158</f>
        <v>0.36</v>
      </c>
      <c r="H154" s="21">
        <f>'МЕНЮ 1-3 года'!H158</f>
        <v>10.02</v>
      </c>
      <c r="I154" s="21">
        <f>'МЕНЮ 1-3 года'!I158</f>
        <v>52.2</v>
      </c>
      <c r="J154" s="21">
        <f>'МЕНЮ 1-3 года'!J158</f>
        <v>0</v>
      </c>
      <c r="K154" s="22" t="s">
        <v>23</v>
      </c>
    </row>
    <row r="155" spans="3:12" x14ac:dyDescent="0.25">
      <c r="C155" s="20"/>
      <c r="D155" s="20"/>
      <c r="E155" s="25"/>
      <c r="F155" s="21"/>
      <c r="G155" s="21"/>
      <c r="H155" s="21"/>
      <c r="I155" s="21"/>
      <c r="J155" s="23"/>
      <c r="K155" s="22"/>
    </row>
    <row r="156" spans="3:12" ht="29.25" customHeight="1" x14ac:dyDescent="0.25">
      <c r="C156" s="33" t="s">
        <v>7</v>
      </c>
      <c r="D156" s="24" t="s">
        <v>128</v>
      </c>
      <c r="E156" s="25" t="s">
        <v>129</v>
      </c>
      <c r="F156" s="42">
        <f>'МЕНЮ 1-3 года'!F160*110/80</f>
        <v>12.141249999999999</v>
      </c>
      <c r="G156" s="42">
        <f>'МЕНЮ 1-3 года'!G160*110/80</f>
        <v>14.244999999999999</v>
      </c>
      <c r="H156" s="42">
        <f>'МЕНЮ 1-3 года'!H160*110/80</f>
        <v>18.356249999999999</v>
      </c>
      <c r="I156" s="42">
        <f>'МЕНЮ 1-3 года'!I160*110/80</f>
        <v>267.05250000000001</v>
      </c>
      <c r="J156" s="42">
        <f>'МЕНЮ 1-3 года'!J160*110/80</f>
        <v>3.6575000000000002</v>
      </c>
      <c r="K156" s="22" t="s">
        <v>108</v>
      </c>
    </row>
    <row r="157" spans="3:12" ht="15" customHeight="1" x14ac:dyDescent="0.25">
      <c r="C157" s="33"/>
      <c r="D157" s="24" t="s">
        <v>138</v>
      </c>
      <c r="E157" s="25">
        <v>170</v>
      </c>
      <c r="F157" s="21">
        <f>'МЕНЮ 1-3 года'!F161*170/150</f>
        <v>4.9299999999999988</v>
      </c>
      <c r="G157" s="21">
        <f>'МЕНЮ 1-3 года'!G161*170/150</f>
        <v>4.25</v>
      </c>
      <c r="H157" s="21">
        <f>'МЕНЮ 1-3 года'!H161*170/150</f>
        <v>7.14</v>
      </c>
      <c r="I157" s="42">
        <f>'МЕНЮ 1-3 года'!I161*170/150</f>
        <v>86.13333333333334</v>
      </c>
      <c r="J157" s="21">
        <f>'МЕНЮ 1-3 года'!J161*170/150</f>
        <v>0.51</v>
      </c>
      <c r="K157" s="22">
        <v>401</v>
      </c>
    </row>
    <row r="158" spans="3:12" ht="15" customHeight="1" x14ac:dyDescent="0.25">
      <c r="C158" s="20"/>
      <c r="D158" s="20"/>
      <c r="E158" s="25"/>
      <c r="F158" s="21"/>
      <c r="G158" s="21"/>
      <c r="H158" s="21"/>
      <c r="I158" s="21"/>
      <c r="J158" s="23"/>
      <c r="K158" s="22"/>
    </row>
    <row r="159" spans="3:12" ht="15.75" x14ac:dyDescent="0.25">
      <c r="C159" s="71" t="s">
        <v>15</v>
      </c>
      <c r="D159" s="72"/>
      <c r="E159" s="60"/>
      <c r="F159" s="62">
        <f>SUM(F141:F156)</f>
        <v>48.304583333333326</v>
      </c>
      <c r="G159" s="62">
        <f>SUM(G141:G156)</f>
        <v>48.122333333333337</v>
      </c>
      <c r="H159" s="62">
        <f>SUM(H141:H156)</f>
        <v>167.82025000000002</v>
      </c>
      <c r="I159" s="62">
        <f>SUM(I141:I156)</f>
        <v>1270.8731666666667</v>
      </c>
      <c r="J159" s="62">
        <f>SUM(J141:J156)</f>
        <v>33.734166666666667</v>
      </c>
      <c r="K159" s="22"/>
    </row>
    <row r="160" spans="3:12" s="34" customFormat="1" ht="15.75" x14ac:dyDescent="0.25">
      <c r="C160" s="71" t="s">
        <v>193</v>
      </c>
      <c r="D160" s="72"/>
      <c r="E160" s="60"/>
      <c r="F160" s="62"/>
      <c r="G160" s="62"/>
      <c r="H160" s="62"/>
      <c r="I160" s="62"/>
      <c r="J160" s="62"/>
      <c r="K160" s="22"/>
    </row>
    <row r="161" spans="4:11" ht="21" customHeight="1" x14ac:dyDescent="0.25"/>
    <row r="162" spans="4:11" ht="13.5" customHeight="1" x14ac:dyDescent="0.25">
      <c r="D162" s="53"/>
    </row>
    <row r="163" spans="4:11" ht="13.5" customHeight="1" x14ac:dyDescent="0.25"/>
    <row r="164" spans="4:11" ht="3.75" customHeight="1" x14ac:dyDescent="0.25"/>
    <row r="165" spans="4:11" hidden="1" x14ac:dyDescent="0.25"/>
    <row r="166" spans="4:11" hidden="1" x14ac:dyDescent="0.25"/>
    <row r="167" spans="4:11" hidden="1" x14ac:dyDescent="0.25"/>
    <row r="168" spans="4:11" hidden="1" x14ac:dyDescent="0.25"/>
    <row r="169" spans="4:11" hidden="1" x14ac:dyDescent="0.25"/>
    <row r="170" spans="4:11" hidden="1" x14ac:dyDescent="0.25"/>
    <row r="171" spans="4:11" hidden="1" x14ac:dyDescent="0.25"/>
    <row r="172" spans="4:11" hidden="1" x14ac:dyDescent="0.25"/>
    <row r="173" spans="4:11" hidden="1" x14ac:dyDescent="0.25"/>
    <row r="174" spans="4:11" hidden="1" x14ac:dyDescent="0.25"/>
    <row r="175" spans="4:11" hidden="1" x14ac:dyDescent="0.25"/>
    <row r="176" spans="4:11" hidden="1" x14ac:dyDescent="0.25">
      <c r="I176" s="51"/>
      <c r="J176" s="52"/>
      <c r="K176" s="52"/>
    </row>
    <row r="177" spans="3:11" hidden="1" x14ac:dyDescent="0.25">
      <c r="I177" s="83"/>
      <c r="J177" s="83"/>
      <c r="K177" s="83"/>
    </row>
    <row r="178" spans="3:11" hidden="1" x14ac:dyDescent="0.25">
      <c r="I178" s="51"/>
      <c r="J178" s="83"/>
      <c r="K178" s="83"/>
    </row>
    <row r="179" spans="3:11" ht="15.75" customHeight="1" x14ac:dyDescent="0.25"/>
    <row r="180" spans="3:11" ht="15.75" x14ac:dyDescent="0.25">
      <c r="C180" s="73" t="s">
        <v>180</v>
      </c>
      <c r="D180" s="73"/>
      <c r="E180" s="73"/>
      <c r="F180" s="73"/>
      <c r="G180" s="73"/>
      <c r="H180" s="73"/>
      <c r="I180" s="73"/>
      <c r="J180" s="73"/>
      <c r="K180" s="73"/>
    </row>
    <row r="181" spans="3:11" ht="27" x14ac:dyDescent="0.25">
      <c r="C181" s="84" t="s">
        <v>0</v>
      </c>
      <c r="D181" s="86" t="s">
        <v>1</v>
      </c>
      <c r="E181" s="84" t="s">
        <v>78</v>
      </c>
      <c r="F181" s="88" t="s">
        <v>20</v>
      </c>
      <c r="G181" s="89"/>
      <c r="H181" s="90"/>
      <c r="I181" s="91" t="s">
        <v>5</v>
      </c>
      <c r="J181" s="54"/>
      <c r="K181" s="55" t="s">
        <v>22</v>
      </c>
    </row>
    <row r="182" spans="3:11" ht="29.25" customHeight="1" x14ac:dyDescent="0.25">
      <c r="C182" s="85"/>
      <c r="D182" s="87"/>
      <c r="E182" s="85"/>
      <c r="F182" s="56" t="s">
        <v>2</v>
      </c>
      <c r="G182" s="56" t="s">
        <v>3</v>
      </c>
      <c r="H182" s="56" t="s">
        <v>4</v>
      </c>
      <c r="I182" s="92"/>
      <c r="J182" s="57" t="s">
        <v>19</v>
      </c>
      <c r="K182" s="22"/>
    </row>
    <row r="183" spans="3:11" x14ac:dyDescent="0.25">
      <c r="C183" s="58">
        <v>1</v>
      </c>
      <c r="D183" s="58">
        <v>2</v>
      </c>
      <c r="E183" s="58">
        <v>3</v>
      </c>
      <c r="F183" s="58">
        <v>4</v>
      </c>
      <c r="G183" s="58">
        <v>5</v>
      </c>
      <c r="H183" s="58">
        <v>6</v>
      </c>
      <c r="I183" s="58">
        <v>7</v>
      </c>
      <c r="J183" s="59">
        <v>8</v>
      </c>
      <c r="K183" s="59">
        <v>9</v>
      </c>
    </row>
    <row r="184" spans="3:11" x14ac:dyDescent="0.25">
      <c r="C184" s="33" t="s">
        <v>6</v>
      </c>
      <c r="D184" s="24" t="s">
        <v>141</v>
      </c>
      <c r="E184" s="25">
        <v>180</v>
      </c>
      <c r="F184" s="21">
        <f>'МЕНЮ 1-3 года'!F189*180/150</f>
        <v>5.363999999999999</v>
      </c>
      <c r="G184" s="21">
        <f>'МЕНЮ 1-3 года'!G189*180/150</f>
        <v>4.9320000000000004</v>
      </c>
      <c r="H184" s="21">
        <f>'МЕНЮ 1-3 года'!H189*180/150</f>
        <v>15.372000000000002</v>
      </c>
      <c r="I184" s="21">
        <f>'МЕНЮ 1-3 года'!I189*180/150</f>
        <v>127.98</v>
      </c>
      <c r="J184" s="21">
        <f>'МЕНЮ 1-3 года'!J189*180/150</f>
        <v>0.81600000000000006</v>
      </c>
      <c r="K184" s="22">
        <v>94</v>
      </c>
    </row>
    <row r="185" spans="3:11" ht="18" customHeight="1" x14ac:dyDescent="0.25">
      <c r="C185" s="21"/>
      <c r="D185" s="24" t="s">
        <v>17</v>
      </c>
      <c r="E185" s="36" t="s">
        <v>82</v>
      </c>
      <c r="F185" s="21">
        <f>'МЕНЮ 1-3 года'!F190*180/150</f>
        <v>2.6640000000000001</v>
      </c>
      <c r="G185" s="21">
        <f>'МЕНЮ 1-3 года'!G190*180/150</f>
        <v>2.34</v>
      </c>
      <c r="H185" s="21">
        <f>'МЕНЮ 1-3 года'!H190*180/150</f>
        <v>14.316000000000001</v>
      </c>
      <c r="I185" s="21">
        <f>'МЕНЮ 1-3 года'!I190*180/150</f>
        <v>88.99199999999999</v>
      </c>
      <c r="J185" s="21">
        <f>'МЕНЮ 1-3 года'!J190*180/150</f>
        <v>2.4E-2</v>
      </c>
      <c r="K185" s="22">
        <v>392</v>
      </c>
    </row>
    <row r="186" spans="3:11" ht="26.25" customHeight="1" x14ac:dyDescent="0.25">
      <c r="C186" s="20"/>
      <c r="D186" s="24" t="s">
        <v>62</v>
      </c>
      <c r="E186" s="36" t="s">
        <v>85</v>
      </c>
      <c r="F186" s="42">
        <f>'МЕНЮ 1-3 года'!F191*45/35</f>
        <v>4.7185714285714289</v>
      </c>
      <c r="G186" s="42">
        <f>'МЕНЮ 1-3 года'!G191*45/35</f>
        <v>6.8657142857142857</v>
      </c>
      <c r="H186" s="42">
        <f>'МЕНЮ 1-3 года'!H191*45/35</f>
        <v>13.358571428571429</v>
      </c>
      <c r="I186" s="42">
        <f>'МЕНЮ 1-3 года'!I191*45/35</f>
        <v>127.64571428571429</v>
      </c>
      <c r="J186" s="40">
        <f>'МЕНЮ 1-3 года'!J191*45/35</f>
        <v>6.3E-2</v>
      </c>
      <c r="K186" s="22">
        <v>3</v>
      </c>
    </row>
    <row r="187" spans="3:11" ht="12.75" customHeight="1" x14ac:dyDescent="0.25">
      <c r="C187" s="20"/>
      <c r="D187" s="20"/>
      <c r="E187" s="25"/>
      <c r="F187" s="21"/>
      <c r="G187" s="21"/>
      <c r="H187" s="21"/>
      <c r="I187" s="21"/>
      <c r="J187" s="23"/>
      <c r="K187" s="22"/>
    </row>
    <row r="188" spans="3:11" x14ac:dyDescent="0.25">
      <c r="C188" s="33" t="s">
        <v>12</v>
      </c>
      <c r="D188" s="20" t="s">
        <v>137</v>
      </c>
      <c r="E188" s="25">
        <v>70</v>
      </c>
      <c r="F188" s="65">
        <f>'МЕНЮ 1-3 года'!F193*70/60</f>
        <v>0.28000000000000003</v>
      </c>
      <c r="G188" s="65">
        <f>'МЕНЮ 1-3 года'!G193*70/60</f>
        <v>0.28000000000000003</v>
      </c>
      <c r="H188" s="65">
        <f>'МЕНЮ 1-3 года'!H193*70/60</f>
        <v>8.8549999999999986</v>
      </c>
      <c r="I188" s="65">
        <f>'МЕНЮ 1-3 года'!I193*70/60</f>
        <v>32.9</v>
      </c>
      <c r="J188" s="65">
        <f>'МЕНЮ 1-3 года'!J193*70/60</f>
        <v>7</v>
      </c>
      <c r="K188" s="22">
        <v>368</v>
      </c>
    </row>
    <row r="189" spans="3:11" ht="18" customHeight="1" x14ac:dyDescent="0.25">
      <c r="C189" s="33"/>
      <c r="D189" s="20"/>
      <c r="E189" s="25"/>
      <c r="F189" s="21"/>
      <c r="G189" s="21"/>
      <c r="H189" s="21"/>
      <c r="I189" s="21"/>
      <c r="J189" s="23"/>
      <c r="K189" s="22"/>
    </row>
    <row r="190" spans="3:11" x14ac:dyDescent="0.25">
      <c r="C190" s="33" t="s">
        <v>11</v>
      </c>
      <c r="D190" s="20" t="s">
        <v>140</v>
      </c>
      <c r="E190" s="25">
        <v>50</v>
      </c>
      <c r="F190" s="21">
        <f>'МЕНЮ 1-3 года'!F195*50/40</f>
        <v>0.55000000000000004</v>
      </c>
      <c r="G190" s="21">
        <f>'МЕНЮ 1-3 года'!G195*50/40</f>
        <v>0.05</v>
      </c>
      <c r="H190" s="21">
        <f>'МЕНЮ 1-3 года'!H195*50/40</f>
        <v>2.125</v>
      </c>
      <c r="I190" s="21">
        <f>'МЕНЮ 1-3 года'!I195*50/40</f>
        <v>10</v>
      </c>
      <c r="J190" s="21">
        <f>'МЕНЮ 1-3 года'!J195*50/40</f>
        <v>5.25</v>
      </c>
      <c r="K190" s="22">
        <v>71</v>
      </c>
    </row>
    <row r="191" spans="3:11" x14ac:dyDescent="0.25">
      <c r="C191" s="33"/>
      <c r="D191" s="24" t="s">
        <v>57</v>
      </c>
      <c r="E191" s="25">
        <v>200</v>
      </c>
      <c r="F191" s="42">
        <f>'МЕНЮ 1-3 года'!F196*200/180</f>
        <v>1.7666666666666666</v>
      </c>
      <c r="G191" s="42">
        <f>'МЕНЮ 1-3 года'!G196*200/180</f>
        <v>4.0555555555555554</v>
      </c>
      <c r="H191" s="42">
        <f>'МЕНЮ 1-3 года'!H196*200/180</f>
        <v>9.5333333333333332</v>
      </c>
      <c r="I191" s="42">
        <f>'МЕНЮ 1-3 года'!I196*200/180</f>
        <v>81.8</v>
      </c>
      <c r="J191" s="42">
        <f>'МЕНЮ 1-3 года'!J196*200/180</f>
        <v>0.4</v>
      </c>
      <c r="K191" s="22">
        <v>86</v>
      </c>
    </row>
    <row r="192" spans="3:11" x14ac:dyDescent="0.25">
      <c r="C192" s="20"/>
      <c r="D192" s="24" t="s">
        <v>58</v>
      </c>
      <c r="E192" s="25">
        <v>180</v>
      </c>
      <c r="F192" s="42">
        <f>'МЕНЮ 1-3 года'!F197*180/160</f>
        <v>18</v>
      </c>
      <c r="G192" s="42">
        <f>'МЕНЮ 1-3 года'!G197*180/160</f>
        <v>16.627500000000001</v>
      </c>
      <c r="H192" s="42">
        <f>'МЕНЮ 1-3 года'!H197*180/160</f>
        <v>30.105</v>
      </c>
      <c r="I192" s="42">
        <f>'МЕНЮ 1-3 года'!I197*180/160</f>
        <v>342</v>
      </c>
      <c r="J192" s="42">
        <f>'МЕНЮ 1-3 года'!J197*180/160</f>
        <v>0.46124999999999999</v>
      </c>
      <c r="K192" s="22">
        <v>304</v>
      </c>
    </row>
    <row r="193" spans="3:12" ht="17.25" customHeight="1" x14ac:dyDescent="0.25">
      <c r="C193" s="20"/>
      <c r="D193" s="24" t="s">
        <v>39</v>
      </c>
      <c r="E193" s="25">
        <v>180</v>
      </c>
      <c r="F193" s="21">
        <f>'МЕНЮ 1-3 года'!F198*180/150</f>
        <v>0.504</v>
      </c>
      <c r="G193" s="21">
        <f>'МЕНЮ 1-3 года'!G198*180/150</f>
        <v>5.3999999999999999E-2</v>
      </c>
      <c r="H193" s="21">
        <f>'МЕНЮ 1-3 года'!H198*180/150</f>
        <v>27.179999999999996</v>
      </c>
      <c r="I193" s="21">
        <f>'МЕНЮ 1-3 года'!I198*180/150</f>
        <v>111.24</v>
      </c>
      <c r="J193" s="21">
        <f>'МЕНЮ 1-3 года'!J198*180/150</f>
        <v>0.98399999999999999</v>
      </c>
      <c r="K193" s="22">
        <v>382</v>
      </c>
    </row>
    <row r="194" spans="3:12" ht="15.75" customHeight="1" x14ac:dyDescent="0.25">
      <c r="C194" s="20"/>
      <c r="D194" s="20" t="s">
        <v>10</v>
      </c>
      <c r="E194" s="25">
        <v>20</v>
      </c>
      <c r="F194" s="40">
        <f>'МЕНЮ 1-3 года'!F199*20/15</f>
        <v>1.5733333333333333</v>
      </c>
      <c r="G194" s="40">
        <f>'МЕНЮ 1-3 года'!G199*20/15</f>
        <v>0.2</v>
      </c>
      <c r="H194" s="40">
        <f>'МЕНЮ 1-3 года'!H199*20/15</f>
        <v>9.6533333333333342</v>
      </c>
      <c r="I194" s="40">
        <f>'МЕНЮ 1-3 года'!I199*20/15</f>
        <v>47</v>
      </c>
      <c r="J194" s="40">
        <f>'МЕНЮ 1-3 года'!J199*20/15</f>
        <v>0</v>
      </c>
      <c r="K194" s="22" t="s">
        <v>23</v>
      </c>
    </row>
    <row r="195" spans="3:12" ht="18" customHeight="1" x14ac:dyDescent="0.25">
      <c r="C195" s="20"/>
      <c r="D195" s="20" t="s">
        <v>36</v>
      </c>
      <c r="E195" s="25">
        <v>30</v>
      </c>
      <c r="F195" s="42">
        <f>'МЕНЮ 1-3 года'!F200</f>
        <v>1.98</v>
      </c>
      <c r="G195" s="42">
        <f>'МЕНЮ 1-3 года'!G200</f>
        <v>0.36</v>
      </c>
      <c r="H195" s="42">
        <f>'МЕНЮ 1-3 года'!H200</f>
        <v>10.02</v>
      </c>
      <c r="I195" s="42">
        <f>'МЕНЮ 1-3 года'!I200</f>
        <v>52.2</v>
      </c>
      <c r="J195" s="40">
        <f>'МЕНЮ 1-3 года'!J200</f>
        <v>0</v>
      </c>
      <c r="K195" s="22" t="s">
        <v>23</v>
      </c>
    </row>
    <row r="196" spans="3:12" x14ac:dyDescent="0.25">
      <c r="C196" s="20"/>
      <c r="D196" s="20"/>
      <c r="E196" s="25"/>
      <c r="F196" s="21"/>
      <c r="G196" s="21"/>
      <c r="H196" s="21"/>
      <c r="I196" s="21"/>
      <c r="J196" s="23"/>
      <c r="K196" s="22"/>
    </row>
    <row r="197" spans="3:12" x14ac:dyDescent="0.25">
      <c r="C197" s="33" t="s">
        <v>7</v>
      </c>
      <c r="D197" s="24" t="s">
        <v>142</v>
      </c>
      <c r="E197" s="25">
        <v>40</v>
      </c>
      <c r="F197" s="40">
        <f>'МЕНЮ 1-3 года'!F202*2</f>
        <v>0.32</v>
      </c>
      <c r="G197" s="40">
        <f>'МЕНЮ 1-3 года'!G202*2</f>
        <v>0.04</v>
      </c>
      <c r="H197" s="40">
        <f>'МЕНЮ 1-3 года'!H202*2</f>
        <v>0.68</v>
      </c>
      <c r="I197" s="40">
        <f>'МЕНЮ 1-3 года'!I202*2</f>
        <v>4</v>
      </c>
      <c r="J197" s="40">
        <f>'МЕНЮ 1-3 года'!J202*2</f>
        <v>1.4</v>
      </c>
      <c r="K197" s="22">
        <v>71</v>
      </c>
    </row>
    <row r="198" spans="3:12" ht="26.25" x14ac:dyDescent="0.25">
      <c r="C198" s="20"/>
      <c r="D198" s="24" t="s">
        <v>111</v>
      </c>
      <c r="E198" s="25" t="s">
        <v>110</v>
      </c>
      <c r="F198" s="21">
        <f>'МЕНЮ 1-3 года'!F203</f>
        <v>6.81</v>
      </c>
      <c r="G198" s="21">
        <f>'МЕНЮ 1-3 года'!G203</f>
        <v>5.68</v>
      </c>
      <c r="H198" s="21">
        <f>'МЕНЮ 1-3 года'!H203</f>
        <v>5.16</v>
      </c>
      <c r="I198" s="21">
        <f>'МЕНЮ 1-3 года'!I203</f>
        <v>99.16</v>
      </c>
      <c r="J198" s="21">
        <f>'МЕНЮ 1-3 года'!J203</f>
        <v>1</v>
      </c>
      <c r="K198" s="22">
        <v>283</v>
      </c>
    </row>
    <row r="199" spans="3:12" x14ac:dyDescent="0.25">
      <c r="C199" s="20"/>
      <c r="D199" s="24" t="s">
        <v>143</v>
      </c>
      <c r="E199" s="25">
        <v>110</v>
      </c>
      <c r="F199" s="21">
        <f>'МЕНЮ 1-3 года'!F204*110/100</f>
        <v>4.6310000000000002</v>
      </c>
      <c r="G199" s="21">
        <f>'МЕНЮ 1-3 года'!G204*110/100</f>
        <v>3.3</v>
      </c>
      <c r="H199" s="21">
        <f>'МЕНЮ 1-3 года'!H204*110/100</f>
        <v>28.49</v>
      </c>
      <c r="I199" s="21">
        <f>'МЕНЮ 1-3 года'!I204*110/100</f>
        <v>162.25</v>
      </c>
      <c r="J199" s="21">
        <f>'МЕНЮ 1-3 года'!J204*110/100</f>
        <v>0</v>
      </c>
      <c r="K199" s="22">
        <v>313</v>
      </c>
    </row>
    <row r="200" spans="3:12" x14ac:dyDescent="0.25">
      <c r="C200" s="20"/>
      <c r="D200" s="24" t="s">
        <v>10</v>
      </c>
      <c r="E200" s="25">
        <v>15</v>
      </c>
      <c r="F200" s="21">
        <f>'МЕНЮ 1-3 года'!F205</f>
        <v>1.18</v>
      </c>
      <c r="G200" s="21">
        <f>'МЕНЮ 1-3 года'!G205</f>
        <v>0.15</v>
      </c>
      <c r="H200" s="21">
        <f>'МЕНЮ 1-3 года'!H205</f>
        <v>7.24</v>
      </c>
      <c r="I200" s="21">
        <f>'МЕНЮ 1-3 года'!I205</f>
        <v>35.25</v>
      </c>
      <c r="J200" s="21">
        <f>'МЕНЮ 1-3 года'!J205</f>
        <v>0</v>
      </c>
      <c r="K200" s="22" t="s">
        <v>23</v>
      </c>
    </row>
    <row r="201" spans="3:12" x14ac:dyDescent="0.25">
      <c r="C201" s="20"/>
      <c r="D201" s="20" t="s">
        <v>17</v>
      </c>
      <c r="E201" s="25" t="s">
        <v>82</v>
      </c>
      <c r="F201" s="21">
        <f>'МЕНЮ 1-3 года'!F206*180/150</f>
        <v>2.6640000000000001</v>
      </c>
      <c r="G201" s="21">
        <f>'МЕНЮ 1-3 года'!G206*180/150</f>
        <v>2.34</v>
      </c>
      <c r="H201" s="21">
        <f>'МЕНЮ 1-3 года'!H206*180/150</f>
        <v>14.316000000000001</v>
      </c>
      <c r="I201" s="21">
        <f>'МЕНЮ 1-3 года'!I206*180/150</f>
        <v>88.99199999999999</v>
      </c>
      <c r="J201" s="21">
        <f>'МЕНЮ 1-3 года'!J206*180/150</f>
        <v>2.4E-2</v>
      </c>
      <c r="K201" s="22">
        <v>392</v>
      </c>
    </row>
    <row r="202" spans="3:12" x14ac:dyDescent="0.25">
      <c r="C202" s="20"/>
      <c r="D202" s="20"/>
      <c r="E202" s="25"/>
      <c r="F202" s="21"/>
      <c r="G202" s="21"/>
      <c r="H202" s="21"/>
      <c r="I202" s="21"/>
      <c r="J202" s="23"/>
      <c r="K202" s="22"/>
    </row>
    <row r="203" spans="3:12" ht="15.75" x14ac:dyDescent="0.25">
      <c r="C203" s="71" t="s">
        <v>15</v>
      </c>
      <c r="D203" s="72"/>
      <c r="E203" s="60"/>
      <c r="F203" s="62">
        <f>SUM(F183:F197)</f>
        <v>41.720571428571418</v>
      </c>
      <c r="G203" s="62">
        <f>SUM(G183:G197)</f>
        <v>40.804769841269852</v>
      </c>
      <c r="H203" s="62">
        <f>SUM(H183:H197)</f>
        <v>147.19823809523811</v>
      </c>
      <c r="I203" s="62">
        <f>SUM(I183:I197)</f>
        <v>1032.7577142857144</v>
      </c>
      <c r="J203" s="62">
        <f>SUM(J183:J197)</f>
        <v>24.398249999999997</v>
      </c>
      <c r="K203" s="22"/>
    </row>
    <row r="204" spans="3:12" ht="15.75" x14ac:dyDescent="0.25">
      <c r="C204" s="71" t="s">
        <v>192</v>
      </c>
      <c r="D204" s="72"/>
      <c r="E204" s="60"/>
      <c r="F204" s="62"/>
      <c r="G204" s="62"/>
      <c r="H204" s="62"/>
      <c r="I204" s="62"/>
      <c r="J204" s="62"/>
      <c r="K204" s="22"/>
    </row>
    <row r="205" spans="3:12" x14ac:dyDescent="0.25"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3:12" x14ac:dyDescent="0.25">
      <c r="D206" s="53"/>
      <c r="L206" s="26"/>
    </row>
    <row r="208" spans="3:12" ht="2.25" customHeight="1" x14ac:dyDescent="0.25"/>
    <row r="209" spans="3:11" hidden="1" x14ac:dyDescent="0.25"/>
    <row r="210" spans="3:11" hidden="1" x14ac:dyDescent="0.25"/>
    <row r="211" spans="3:11" hidden="1" x14ac:dyDescent="0.25"/>
    <row r="212" spans="3:11" hidden="1" x14ac:dyDescent="0.25"/>
    <row r="213" spans="3:11" hidden="1" x14ac:dyDescent="0.25"/>
    <row r="214" spans="3:11" hidden="1" x14ac:dyDescent="0.25"/>
    <row r="215" spans="3:11" hidden="1" x14ac:dyDescent="0.25"/>
    <row r="216" spans="3:11" hidden="1" x14ac:dyDescent="0.25"/>
    <row r="217" spans="3:11" hidden="1" x14ac:dyDescent="0.25"/>
    <row r="218" spans="3:11" ht="24.75" hidden="1" customHeight="1" x14ac:dyDescent="0.25"/>
    <row r="219" spans="3:11" hidden="1" x14ac:dyDescent="0.25"/>
    <row r="220" spans="3:11" hidden="1" x14ac:dyDescent="0.25">
      <c r="I220" s="51"/>
      <c r="J220" s="52"/>
      <c r="K220" s="52"/>
    </row>
    <row r="221" spans="3:11" x14ac:dyDescent="0.25">
      <c r="I221" s="83"/>
      <c r="J221" s="83"/>
      <c r="K221" s="83"/>
    </row>
    <row r="222" spans="3:11" x14ac:dyDescent="0.25">
      <c r="I222" s="51"/>
      <c r="J222" s="83"/>
      <c r="K222" s="83"/>
    </row>
    <row r="223" spans="3:11" x14ac:dyDescent="0.25"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3:11" ht="15.75" x14ac:dyDescent="0.25">
      <c r="C224" s="93" t="s">
        <v>191</v>
      </c>
      <c r="D224" s="93"/>
      <c r="E224" s="93"/>
      <c r="F224" s="93"/>
      <c r="G224" s="93"/>
      <c r="H224" s="93"/>
      <c r="I224" s="93"/>
      <c r="J224" s="93"/>
      <c r="K224" s="93"/>
    </row>
    <row r="225" spans="3:11" ht="27" x14ac:dyDescent="0.25">
      <c r="C225" s="84" t="s">
        <v>0</v>
      </c>
      <c r="D225" s="86" t="s">
        <v>1</v>
      </c>
      <c r="E225" s="84" t="s">
        <v>78</v>
      </c>
      <c r="F225" s="88" t="s">
        <v>20</v>
      </c>
      <c r="G225" s="89"/>
      <c r="H225" s="90"/>
      <c r="I225" s="91" t="s">
        <v>5</v>
      </c>
      <c r="J225" s="54"/>
      <c r="K225" s="55" t="s">
        <v>22</v>
      </c>
    </row>
    <row r="226" spans="3:11" x14ac:dyDescent="0.25">
      <c r="C226" s="85"/>
      <c r="D226" s="87"/>
      <c r="E226" s="85"/>
      <c r="F226" s="56" t="s">
        <v>2</v>
      </c>
      <c r="G226" s="56" t="s">
        <v>3</v>
      </c>
      <c r="H226" s="56" t="s">
        <v>4</v>
      </c>
      <c r="I226" s="92"/>
      <c r="J226" s="57" t="s">
        <v>19</v>
      </c>
      <c r="K226" s="22"/>
    </row>
    <row r="227" spans="3:11" x14ac:dyDescent="0.25">
      <c r="C227" s="58">
        <v>1</v>
      </c>
      <c r="D227" s="58">
        <v>2</v>
      </c>
      <c r="E227" s="58">
        <v>3</v>
      </c>
      <c r="F227" s="58">
        <v>4</v>
      </c>
      <c r="G227" s="58">
        <v>5</v>
      </c>
      <c r="H227" s="58">
        <v>6</v>
      </c>
      <c r="I227" s="58">
        <v>7</v>
      </c>
      <c r="J227" s="59">
        <v>8</v>
      </c>
      <c r="K227" s="59">
        <v>9</v>
      </c>
    </row>
    <row r="228" spans="3:11" ht="26.25" x14ac:dyDescent="0.25">
      <c r="C228" s="33" t="s">
        <v>6</v>
      </c>
      <c r="D228" s="24" t="s">
        <v>28</v>
      </c>
      <c r="E228" s="25">
        <v>180</v>
      </c>
      <c r="F228" s="42">
        <f>'МЕНЮ 1-3 года'!F232*180/150</f>
        <v>5.1719999999999997</v>
      </c>
      <c r="G228" s="42">
        <f>'МЕНЮ 1-3 года'!G232*180/150</f>
        <v>4.6920000000000002</v>
      </c>
      <c r="H228" s="42">
        <f>'МЕНЮ 1-3 года'!H232*180/150</f>
        <v>16.956</v>
      </c>
      <c r="I228" s="42">
        <f>'МЕНЮ 1-3 года'!I232*180/150</f>
        <v>130.68</v>
      </c>
      <c r="J228" s="42">
        <f>'МЕНЮ 1-3 года'!J232*180/150</f>
        <v>0.81600000000000006</v>
      </c>
      <c r="K228" s="22">
        <v>93</v>
      </c>
    </row>
    <row r="229" spans="3:11" ht="28.5" customHeight="1" x14ac:dyDescent="0.25">
      <c r="C229" s="20"/>
      <c r="D229" s="24" t="s">
        <v>40</v>
      </c>
      <c r="E229" s="36" t="s">
        <v>80</v>
      </c>
      <c r="F229" s="42">
        <f>'МЕНЮ 1-3 года'!F233*180/150</f>
        <v>2.8079999999999998</v>
      </c>
      <c r="G229" s="42">
        <f>'МЕНЮ 1-3 года'!G233*180/150</f>
        <v>2.4</v>
      </c>
      <c r="H229" s="42">
        <f>'МЕНЮ 1-3 года'!H233*180/150</f>
        <v>12.756</v>
      </c>
      <c r="I229" s="42">
        <f>'МЕНЮ 1-3 года'!I233*180/150</f>
        <v>84</v>
      </c>
      <c r="J229" s="42">
        <f>'МЕНЮ 1-3 года'!J233*180/150</f>
        <v>1.1759999999999999</v>
      </c>
      <c r="K229" s="22">
        <v>395</v>
      </c>
    </row>
    <row r="230" spans="3:11" ht="15.75" customHeight="1" x14ac:dyDescent="0.25">
      <c r="C230" s="20"/>
      <c r="D230" s="24" t="s">
        <v>46</v>
      </c>
      <c r="E230" s="36" t="s">
        <v>121</v>
      </c>
      <c r="F230" s="42">
        <f>'МЕНЮ 1-3 года'!F234</f>
        <v>0.89</v>
      </c>
      <c r="G230" s="42">
        <f>'МЕНЮ 1-3 года'!G234</f>
        <v>2.75</v>
      </c>
      <c r="H230" s="42">
        <f>'МЕНЮ 1-3 года'!H234</f>
        <v>5.32</v>
      </c>
      <c r="I230" s="42">
        <f>'МЕНЮ 1-3 года'!I234</f>
        <v>49.5</v>
      </c>
      <c r="J230" s="42">
        <f>'МЕНЮ 1-3 года'!J234</f>
        <v>0</v>
      </c>
      <c r="K230" s="22">
        <v>1</v>
      </c>
    </row>
    <row r="231" spans="3:11" x14ac:dyDescent="0.25">
      <c r="C231" s="20"/>
      <c r="D231" s="20"/>
      <c r="E231" s="25"/>
      <c r="F231" s="42"/>
      <c r="G231" s="42"/>
      <c r="H231" s="42"/>
      <c r="I231" s="42"/>
      <c r="J231" s="67"/>
      <c r="K231" s="22"/>
    </row>
    <row r="232" spans="3:11" x14ac:dyDescent="0.25">
      <c r="C232" s="33" t="s">
        <v>12</v>
      </c>
      <c r="D232" s="20" t="s">
        <v>145</v>
      </c>
      <c r="E232" s="25">
        <v>70</v>
      </c>
      <c r="F232" s="42">
        <f>'МЕНЮ 1-3 года'!F236*70/60</f>
        <v>0.28000000000000003</v>
      </c>
      <c r="G232" s="42">
        <f>'МЕНЮ 1-3 года'!G236*70/60</f>
        <v>0.28000000000000003</v>
      </c>
      <c r="H232" s="42">
        <f>'МЕНЮ 1-3 года'!H236*70/60</f>
        <v>8.8549999999999986</v>
      </c>
      <c r="I232" s="42">
        <f>'МЕНЮ 1-3 года'!I236*70/60</f>
        <v>32.9</v>
      </c>
      <c r="J232" s="42">
        <f>'МЕНЮ 1-3 года'!J236*70/60</f>
        <v>7</v>
      </c>
      <c r="K232" s="22">
        <v>368</v>
      </c>
    </row>
    <row r="233" spans="3:11" x14ac:dyDescent="0.25">
      <c r="C233" s="33"/>
      <c r="D233" s="20"/>
      <c r="E233" s="25"/>
      <c r="F233" s="42"/>
      <c r="G233" s="42"/>
      <c r="H233" s="42"/>
      <c r="I233" s="42"/>
      <c r="J233" s="67"/>
      <c r="K233" s="22"/>
    </row>
    <row r="234" spans="3:11" x14ac:dyDescent="0.25">
      <c r="C234" s="33" t="s">
        <v>11</v>
      </c>
      <c r="D234" s="24" t="s">
        <v>35</v>
      </c>
      <c r="E234" s="25">
        <v>50</v>
      </c>
      <c r="F234" s="42">
        <f>'МЕНЮ 1-3 года'!F238*50/40</f>
        <v>1.0874999999999999</v>
      </c>
      <c r="G234" s="42">
        <f>'МЕНЮ 1-3 года'!G238*50/40</f>
        <v>2.2999999999999998</v>
      </c>
      <c r="H234" s="42">
        <f>'МЕНЮ 1-3 года'!H238*50/40</f>
        <v>5.4374999999999991</v>
      </c>
      <c r="I234" s="42">
        <f>'МЕНЮ 1-3 года'!I238*50/40</f>
        <v>46.849999999999994</v>
      </c>
      <c r="J234" s="42">
        <f>'МЕНЮ 1-3 года'!J238*50/40</f>
        <v>2.5624999999999996</v>
      </c>
      <c r="K234" s="22">
        <v>54</v>
      </c>
    </row>
    <row r="235" spans="3:11" ht="26.25" x14ac:dyDescent="0.25">
      <c r="C235" s="33"/>
      <c r="D235" s="24" t="s">
        <v>65</v>
      </c>
      <c r="E235" s="25" t="s">
        <v>120</v>
      </c>
      <c r="F235" s="42">
        <f>'МЕНЮ 1-3 года'!F239*180/150</f>
        <v>3.9480000000000004</v>
      </c>
      <c r="G235" s="42">
        <f>'МЕНЮ 1-3 года'!G239*180/150</f>
        <v>3.78</v>
      </c>
      <c r="H235" s="42">
        <f>'МЕНЮ 1-3 года'!H239*180/150</f>
        <v>11.735999999999999</v>
      </c>
      <c r="I235" s="42">
        <f>'МЕНЮ 1-3 года'!I239*180/150</f>
        <v>97.019999999999982</v>
      </c>
      <c r="J235" s="42">
        <f>'МЕНЮ 1-3 года'!J239*180/150</f>
        <v>4.1760000000000002</v>
      </c>
      <c r="K235" s="22" t="s">
        <v>66</v>
      </c>
    </row>
    <row r="236" spans="3:11" ht="24.75" customHeight="1" x14ac:dyDescent="0.25">
      <c r="C236" s="20"/>
      <c r="D236" s="24" t="s">
        <v>95</v>
      </c>
      <c r="E236" s="25">
        <v>120</v>
      </c>
      <c r="F236" s="42">
        <f>'МЕНЮ 1-3 года'!F240*120/100</f>
        <v>15.42</v>
      </c>
      <c r="G236" s="42">
        <f>'МЕНЮ 1-3 года'!G240*120/100</f>
        <v>12.407999999999999</v>
      </c>
      <c r="H236" s="42">
        <f>'МЕНЮ 1-3 года'!H240*120/100</f>
        <v>3.96</v>
      </c>
      <c r="I236" s="42">
        <f>'МЕНЮ 1-3 года'!I240*120/100</f>
        <v>189</v>
      </c>
      <c r="J236" s="42">
        <f>'МЕНЮ 1-3 года'!J240*120/100</f>
        <v>0.6</v>
      </c>
      <c r="K236" s="22">
        <v>277</v>
      </c>
    </row>
    <row r="237" spans="3:11" x14ac:dyDescent="0.25">
      <c r="C237" s="35"/>
      <c r="D237" s="20" t="s">
        <v>147</v>
      </c>
      <c r="E237" s="25">
        <v>120</v>
      </c>
      <c r="F237" s="42">
        <f>'МЕНЮ 1-3 года'!F241*120/110</f>
        <v>6.872727272727273</v>
      </c>
      <c r="G237" s="42">
        <f>'МЕНЮ 1-3 года'!G241*120/110</f>
        <v>4.8654545454545461</v>
      </c>
      <c r="H237" s="42">
        <f>'МЕНЮ 1-3 года'!H241*120/110</f>
        <v>30.905454545454546</v>
      </c>
      <c r="I237" s="42">
        <f>'МЕНЮ 1-3 года'!I241*120/110</f>
        <v>195</v>
      </c>
      <c r="J237" s="42">
        <f>'МЕНЮ 1-3 года'!J241*120/110</f>
        <v>0</v>
      </c>
      <c r="K237" s="22">
        <v>313</v>
      </c>
    </row>
    <row r="238" spans="3:11" x14ac:dyDescent="0.25">
      <c r="C238" s="35"/>
      <c r="D238" s="24" t="s">
        <v>14</v>
      </c>
      <c r="E238" s="25">
        <v>180</v>
      </c>
      <c r="F238" s="42">
        <f>'МЕНЮ 1-3 года'!F242*180/150</f>
        <v>0.14399999999999999</v>
      </c>
      <c r="G238" s="42">
        <f>'МЕНЮ 1-3 года'!G242*180/150</f>
        <v>0.14399999999999999</v>
      </c>
      <c r="H238" s="42">
        <f>'МЕНЮ 1-3 года'!H242*180/150</f>
        <v>25.092000000000002</v>
      </c>
      <c r="I238" s="42">
        <f>'МЕНЮ 1-3 года'!I242*180/150</f>
        <v>103.14</v>
      </c>
      <c r="J238" s="42">
        <f>'МЕНЮ 1-3 года'!J242*180/150</f>
        <v>0.80400000000000005</v>
      </c>
      <c r="K238" s="22">
        <v>372</v>
      </c>
    </row>
    <row r="239" spans="3:11" x14ac:dyDescent="0.25">
      <c r="C239" s="35"/>
      <c r="D239" s="20" t="s">
        <v>36</v>
      </c>
      <c r="E239" s="25">
        <v>30</v>
      </c>
      <c r="F239" s="42">
        <f>'МЕНЮ 1-3 года'!F243</f>
        <v>1.98</v>
      </c>
      <c r="G239" s="42">
        <f>'МЕНЮ 1-3 года'!G243</f>
        <v>0.36</v>
      </c>
      <c r="H239" s="42">
        <f>'МЕНЮ 1-3 года'!H243</f>
        <v>10.02</v>
      </c>
      <c r="I239" s="42">
        <f>'МЕНЮ 1-3 года'!I243</f>
        <v>52.2</v>
      </c>
      <c r="J239" s="42">
        <f>'МЕНЮ 1-3 года'!J243</f>
        <v>0</v>
      </c>
      <c r="K239" s="22" t="s">
        <v>23</v>
      </c>
    </row>
    <row r="240" spans="3:11" ht="16.5" customHeight="1" x14ac:dyDescent="0.25">
      <c r="C240" s="20"/>
      <c r="D240" s="20"/>
      <c r="E240" s="25"/>
      <c r="F240" s="42"/>
      <c r="G240" s="42"/>
      <c r="H240" s="42"/>
      <c r="I240" s="42"/>
      <c r="J240" s="67"/>
      <c r="K240" s="22"/>
    </row>
    <row r="241" spans="3:11" ht="26.25" x14ac:dyDescent="0.25">
      <c r="C241" s="33" t="s">
        <v>7</v>
      </c>
      <c r="D241" s="24" t="s">
        <v>67</v>
      </c>
      <c r="E241" s="25" t="s">
        <v>86</v>
      </c>
      <c r="F241" s="42">
        <f>'МЕНЮ 1-3 года'!F245*160/120</f>
        <v>10.186666666666666</v>
      </c>
      <c r="G241" s="42">
        <f>'МЕНЮ 1-3 года'!G245*160/120</f>
        <v>5.2133333333333338</v>
      </c>
      <c r="H241" s="42">
        <f>'МЕНЮ 1-3 года'!H245*160/120</f>
        <v>27.146666666666665</v>
      </c>
      <c r="I241" s="42">
        <f>'МЕНЮ 1-3 года'!I245*160/120</f>
        <v>196</v>
      </c>
      <c r="J241" s="42">
        <f>'МЕНЮ 1-3 года'!J245*160/120</f>
        <v>5.4399999999999995</v>
      </c>
      <c r="K241" s="22">
        <v>291</v>
      </c>
    </row>
    <row r="242" spans="3:11" ht="27.75" customHeight="1" x14ac:dyDescent="0.25">
      <c r="C242" s="33"/>
      <c r="D242" s="24" t="s">
        <v>10</v>
      </c>
      <c r="E242" s="25">
        <v>15</v>
      </c>
      <c r="F242" s="42">
        <f>'МЕНЮ 1-3 года'!F246</f>
        <v>1.18</v>
      </c>
      <c r="G242" s="42">
        <f>'МЕНЮ 1-3 года'!G246</f>
        <v>0.15</v>
      </c>
      <c r="H242" s="42">
        <f>'МЕНЮ 1-3 года'!H246</f>
        <v>7.24</v>
      </c>
      <c r="I242" s="42">
        <f>'МЕНЮ 1-3 года'!I246</f>
        <v>35.25</v>
      </c>
      <c r="J242" s="42">
        <f>'МЕНЮ 1-3 года'!J246</f>
        <v>0</v>
      </c>
      <c r="K242" s="22" t="s">
        <v>23</v>
      </c>
    </row>
    <row r="243" spans="3:11" x14ac:dyDescent="0.25">
      <c r="C243" s="20"/>
      <c r="D243" s="20" t="s">
        <v>34</v>
      </c>
      <c r="E243" s="25">
        <v>180</v>
      </c>
      <c r="F243" s="42">
        <f>'МЕНЮ 1-3 года'!F247*180/150</f>
        <v>3.18</v>
      </c>
      <c r="G243" s="42">
        <f>'МЕНЮ 1-3 года'!G247*180/150</f>
        <v>2.7960000000000003</v>
      </c>
      <c r="H243" s="42">
        <f>'МЕНЮ 1-3 года'!H247*180/150</f>
        <v>13.572000000000001</v>
      </c>
      <c r="I243" s="42">
        <f>'МЕНЮ 1-3 года'!I247*180/150</f>
        <v>92.4</v>
      </c>
      <c r="J243" s="42">
        <f>'МЕНЮ 1-3 года'!J247*180/150</f>
        <v>1.4279999999999999</v>
      </c>
      <c r="K243" s="22">
        <v>394</v>
      </c>
    </row>
    <row r="244" spans="3:11" x14ac:dyDescent="0.25">
      <c r="C244" s="20"/>
      <c r="D244" s="20"/>
      <c r="E244" s="25"/>
      <c r="F244" s="21"/>
      <c r="G244" s="21"/>
      <c r="H244" s="21"/>
      <c r="I244" s="21"/>
      <c r="J244" s="23"/>
      <c r="K244" s="22"/>
    </row>
    <row r="245" spans="3:11" ht="15.75" x14ac:dyDescent="0.25">
      <c r="C245" s="71" t="s">
        <v>15</v>
      </c>
      <c r="D245" s="72"/>
      <c r="E245" s="60"/>
      <c r="F245" s="62">
        <f>SUM(F227:F242)</f>
        <v>53.968893939393936</v>
      </c>
      <c r="G245" s="62">
        <f>SUM(G227:G242)</f>
        <v>44.342787878787874</v>
      </c>
      <c r="H245" s="62">
        <f>SUM(H227:H242)</f>
        <v>171.42462121212122</v>
      </c>
      <c r="I245" s="62">
        <f>SUM(I227:I242)</f>
        <v>1218.54</v>
      </c>
      <c r="J245" s="62">
        <f>SUM(J227:J242)</f>
        <v>30.5745</v>
      </c>
      <c r="K245" s="22"/>
    </row>
    <row r="246" spans="3:11" ht="15.75" x14ac:dyDescent="0.25">
      <c r="C246" s="71" t="s">
        <v>190</v>
      </c>
      <c r="D246" s="72"/>
      <c r="E246" s="60"/>
      <c r="F246" s="62"/>
      <c r="G246" s="62"/>
      <c r="H246" s="62"/>
      <c r="I246" s="62"/>
      <c r="J246" s="62"/>
      <c r="K246" s="22"/>
    </row>
    <row r="247" spans="3:11" x14ac:dyDescent="0.25"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3:11" x14ac:dyDescent="0.25">
      <c r="D248" s="53"/>
    </row>
    <row r="251" spans="3:11" ht="2.25" customHeight="1" x14ac:dyDescent="0.25"/>
    <row r="252" spans="3:11" hidden="1" x14ac:dyDescent="0.25"/>
    <row r="253" spans="3:11" hidden="1" x14ac:dyDescent="0.25"/>
    <row r="254" spans="3:11" hidden="1" x14ac:dyDescent="0.25"/>
    <row r="255" spans="3:11" hidden="1" x14ac:dyDescent="0.25"/>
    <row r="256" spans="3:11" hidden="1" x14ac:dyDescent="0.25"/>
    <row r="257" spans="3:11" hidden="1" x14ac:dyDescent="0.25"/>
    <row r="258" spans="3:11" hidden="1" x14ac:dyDescent="0.25"/>
    <row r="259" spans="3:11" hidden="1" x14ac:dyDescent="0.25"/>
    <row r="260" spans="3:11" hidden="1" x14ac:dyDescent="0.25"/>
    <row r="261" spans="3:11" hidden="1" x14ac:dyDescent="0.25"/>
    <row r="262" spans="3:11" hidden="1" x14ac:dyDescent="0.25"/>
    <row r="263" spans="3:11" hidden="1" x14ac:dyDescent="0.25"/>
    <row r="264" spans="3:11" hidden="1" x14ac:dyDescent="0.25"/>
    <row r="265" spans="3:11" hidden="1" x14ac:dyDescent="0.25">
      <c r="I265" s="51"/>
      <c r="J265" s="52"/>
      <c r="K265" s="52"/>
    </row>
    <row r="266" spans="3:11" hidden="1" x14ac:dyDescent="0.25">
      <c r="I266" s="83"/>
      <c r="J266" s="83"/>
      <c r="K266" s="83"/>
    </row>
    <row r="267" spans="3:11" hidden="1" x14ac:dyDescent="0.25">
      <c r="I267" s="51"/>
      <c r="J267" s="83"/>
      <c r="K267" s="83"/>
    </row>
    <row r="269" spans="3:11" ht="15.75" x14ac:dyDescent="0.25">
      <c r="C269" s="93" t="s">
        <v>176</v>
      </c>
      <c r="D269" s="93"/>
      <c r="E269" s="93"/>
      <c r="F269" s="93"/>
      <c r="G269" s="93"/>
      <c r="H269" s="93"/>
      <c r="I269" s="93"/>
      <c r="J269" s="93"/>
      <c r="K269" s="93"/>
    </row>
    <row r="270" spans="3:11" ht="27" x14ac:dyDescent="0.25">
      <c r="C270" s="74" t="s">
        <v>0</v>
      </c>
      <c r="D270" s="76" t="s">
        <v>1</v>
      </c>
      <c r="E270" s="74" t="s">
        <v>78</v>
      </c>
      <c r="F270" s="78" t="s">
        <v>20</v>
      </c>
      <c r="G270" s="79"/>
      <c r="H270" s="80"/>
      <c r="I270" s="81" t="s">
        <v>5</v>
      </c>
      <c r="J270" s="43"/>
      <c r="K270" s="17" t="s">
        <v>22</v>
      </c>
    </row>
    <row r="271" spans="3:11" x14ac:dyDescent="0.25">
      <c r="C271" s="75"/>
      <c r="D271" s="77"/>
      <c r="E271" s="75"/>
      <c r="F271" s="14" t="s">
        <v>2</v>
      </c>
      <c r="G271" s="14" t="s">
        <v>3</v>
      </c>
      <c r="H271" s="14" t="s">
        <v>4</v>
      </c>
      <c r="I271" s="82"/>
      <c r="J271" s="18" t="s">
        <v>19</v>
      </c>
      <c r="K271" s="9"/>
    </row>
    <row r="272" spans="3:11" x14ac:dyDescent="0.25">
      <c r="C272" s="15">
        <v>1</v>
      </c>
      <c r="D272" s="15">
        <v>2</v>
      </c>
      <c r="E272" s="15">
        <v>3</v>
      </c>
      <c r="F272" s="15">
        <v>4</v>
      </c>
      <c r="G272" s="15">
        <v>5</v>
      </c>
      <c r="H272" s="15">
        <v>6</v>
      </c>
      <c r="I272" s="15">
        <v>7</v>
      </c>
      <c r="J272" s="16">
        <v>8</v>
      </c>
      <c r="K272" s="16">
        <v>9</v>
      </c>
    </row>
    <row r="273" spans="3:12" ht="26.25" x14ac:dyDescent="0.25">
      <c r="C273" s="33" t="s">
        <v>6</v>
      </c>
      <c r="D273" s="4" t="s">
        <v>152</v>
      </c>
      <c r="E273" s="5">
        <v>180</v>
      </c>
      <c r="F273" s="38">
        <f>'МЕНЮ 1-3 года'!F275*180/150</f>
        <v>5.3280000000000003</v>
      </c>
      <c r="G273" s="38">
        <f>'МЕНЮ 1-3 года'!G275*180/150</f>
        <v>5.3280000000000003</v>
      </c>
      <c r="H273" s="38">
        <f>'МЕНЮ 1-3 года'!H275*180/150</f>
        <v>16.116</v>
      </c>
      <c r="I273" s="38">
        <f>'МЕНЮ 1-3 года'!I275*180/150</f>
        <v>233.916</v>
      </c>
      <c r="J273" s="38">
        <f>'МЕНЮ 1-3 года'!J275*180/150</f>
        <v>0.81600000000000006</v>
      </c>
      <c r="K273" s="9">
        <v>94</v>
      </c>
    </row>
    <row r="274" spans="3:12" ht="19.5" customHeight="1" x14ac:dyDescent="0.25">
      <c r="C274" s="3"/>
      <c r="D274" s="24" t="s">
        <v>37</v>
      </c>
      <c r="E274" s="36" t="s">
        <v>80</v>
      </c>
      <c r="F274" s="7">
        <f>'МЕНЮ 1-3 года'!F276*180/150</f>
        <v>3.78</v>
      </c>
      <c r="G274" s="7">
        <f>'МЕНЮ 1-3 года'!G276*180/150</f>
        <v>3.2640000000000002</v>
      </c>
      <c r="H274" s="7">
        <f>'МЕНЮ 1-3 года'!H276*180/150</f>
        <v>15.552000000000001</v>
      </c>
      <c r="I274" s="7">
        <f>'МЕНЮ 1-3 года'!I276*180/150</f>
        <v>106.8</v>
      </c>
      <c r="J274" s="7">
        <f>'МЕНЮ 1-3 года'!J276*180/150</f>
        <v>1.44</v>
      </c>
      <c r="K274" s="22">
        <v>397</v>
      </c>
    </row>
    <row r="275" spans="3:12" x14ac:dyDescent="0.25">
      <c r="C275" s="3"/>
      <c r="D275" s="4" t="s">
        <v>46</v>
      </c>
      <c r="E275" s="6" t="s">
        <v>123</v>
      </c>
      <c r="F275" s="38">
        <f>'МЕНЮ 1-3 года'!F277</f>
        <v>0.89</v>
      </c>
      <c r="G275" s="38">
        <f>'МЕНЮ 1-3 года'!G277</f>
        <v>2.75</v>
      </c>
      <c r="H275" s="38">
        <f>'МЕНЮ 1-3 года'!H277</f>
        <v>5.32</v>
      </c>
      <c r="I275" s="38">
        <f>'МЕНЮ 1-3 года'!I277</f>
        <v>49.5</v>
      </c>
      <c r="J275" s="38">
        <f>'МЕНЮ 1-3 года'!J277</f>
        <v>0</v>
      </c>
      <c r="K275" s="9">
        <v>1</v>
      </c>
    </row>
    <row r="276" spans="3:12" ht="17.25" customHeight="1" x14ac:dyDescent="0.25">
      <c r="C276" s="27"/>
      <c r="D276" s="27"/>
      <c r="E276" s="28"/>
      <c r="F276" s="29"/>
      <c r="G276" s="29"/>
      <c r="H276" s="29"/>
      <c r="I276" s="29"/>
      <c r="J276" s="30"/>
      <c r="K276" s="31"/>
    </row>
    <row r="277" spans="3:12" ht="15.75" customHeight="1" x14ac:dyDescent="0.25">
      <c r="C277" s="10" t="s">
        <v>12</v>
      </c>
      <c r="D277" s="3" t="s">
        <v>145</v>
      </c>
      <c r="E277" s="25">
        <v>70</v>
      </c>
      <c r="F277" s="38">
        <f>'МЕНЮ 1-3 года'!F279*70/60</f>
        <v>0.28000000000000003</v>
      </c>
      <c r="G277" s="38">
        <f>'МЕНЮ 1-3 года'!G279*70/60</f>
        <v>0.28000000000000003</v>
      </c>
      <c r="H277" s="38">
        <f>'МЕНЮ 1-3 года'!H279*70/60</f>
        <v>8.8549999999999986</v>
      </c>
      <c r="I277" s="38">
        <f>'МЕНЮ 1-3 года'!I279*70/60</f>
        <v>32.9</v>
      </c>
      <c r="J277" s="38">
        <f>'МЕНЮ 1-3 года'!J279*70/60</f>
        <v>7</v>
      </c>
      <c r="K277" s="9">
        <v>368</v>
      </c>
    </row>
    <row r="278" spans="3:12" ht="19.5" customHeight="1" x14ac:dyDescent="0.25">
      <c r="C278" s="32"/>
      <c r="D278" s="27"/>
      <c r="E278" s="28"/>
      <c r="F278" s="29"/>
      <c r="G278" s="29"/>
      <c r="H278" s="29"/>
      <c r="I278" s="29"/>
      <c r="J278" s="30"/>
      <c r="K278" s="31"/>
    </row>
    <row r="279" spans="3:12" x14ac:dyDescent="0.25">
      <c r="C279" s="10" t="s">
        <v>11</v>
      </c>
      <c r="D279" s="4" t="s">
        <v>150</v>
      </c>
      <c r="E279" s="5">
        <v>60</v>
      </c>
      <c r="F279" s="7">
        <f>'МЕНЮ 1-3 года'!F281*60/40</f>
        <v>0.48</v>
      </c>
      <c r="G279" s="7">
        <f>'МЕНЮ 1-3 года'!G281*60/40</f>
        <v>0.06</v>
      </c>
      <c r="H279" s="7">
        <f>'МЕНЮ 1-3 года'!H281*60/40</f>
        <v>1.02</v>
      </c>
      <c r="I279" s="7">
        <f>'МЕНЮ 1-3 года'!I281*60/40</f>
        <v>6</v>
      </c>
      <c r="J279" s="7">
        <f>'МЕНЮ 1-3 года'!J281*60/40</f>
        <v>2.1</v>
      </c>
      <c r="K279" s="9">
        <v>71</v>
      </c>
    </row>
    <row r="280" spans="3:12" ht="26.25" x14ac:dyDescent="0.25">
      <c r="C280" s="10"/>
      <c r="D280" s="4" t="s">
        <v>45</v>
      </c>
      <c r="E280" s="5">
        <v>180</v>
      </c>
      <c r="F280" s="38">
        <f>'МЕНЮ 1-3 года'!F282*180/150</f>
        <v>1.9320000000000002</v>
      </c>
      <c r="G280" s="38">
        <f>'МЕНЮ 1-3 года'!G282*180/150</f>
        <v>2.04</v>
      </c>
      <c r="H280" s="38">
        <f>'МЕНЮ 1-3 года'!H282*180/150</f>
        <v>12.335999999999999</v>
      </c>
      <c r="I280" s="38">
        <f>'МЕНЮ 1-3 года'!I282*180/150</f>
        <v>75.42</v>
      </c>
      <c r="J280" s="38">
        <f>'МЕНЮ 1-3 года'!J282*180/150</f>
        <v>5.94</v>
      </c>
      <c r="K280" s="9">
        <v>82</v>
      </c>
    </row>
    <row r="281" spans="3:12" ht="26.25" x14ac:dyDescent="0.25">
      <c r="C281" s="3"/>
      <c r="D281" s="24" t="s">
        <v>53</v>
      </c>
      <c r="E281" s="25" t="s">
        <v>81</v>
      </c>
      <c r="F281" s="42">
        <f>'МЕНЮ 1-3 года'!F283*85/65</f>
        <v>11.9</v>
      </c>
      <c r="G281" s="42">
        <f>'МЕНЮ 1-3 года'!G283*85/65</f>
        <v>8.9707692307692319</v>
      </c>
      <c r="H281" s="42">
        <f>'МЕНЮ 1-3 года'!H283*85/65</f>
        <v>11.952307692307693</v>
      </c>
      <c r="I281" s="42">
        <f>'МЕНЮ 1-3 года'!I283*85/65</f>
        <v>176.00230769230768</v>
      </c>
      <c r="J281" s="42">
        <f>'МЕНЮ 1-3 года'!J283*85/65</f>
        <v>0.11899999999999999</v>
      </c>
      <c r="K281" s="9">
        <v>282</v>
      </c>
    </row>
    <row r="282" spans="3:12" x14ac:dyDescent="0.25">
      <c r="C282" s="3"/>
      <c r="D282" s="24" t="s">
        <v>151</v>
      </c>
      <c r="E282" s="25">
        <v>100</v>
      </c>
      <c r="F282" s="7">
        <f>'МЕНЮ 1-3 года'!F284</f>
        <v>3.19</v>
      </c>
      <c r="G282" s="7">
        <f>'МЕНЮ 1-3 года'!G284</f>
        <v>2.95</v>
      </c>
      <c r="H282" s="7">
        <f>'МЕНЮ 1-3 года'!H284</f>
        <v>20.58</v>
      </c>
      <c r="I282" s="7">
        <f>'МЕНЮ 1-3 года'!I284</f>
        <v>121.7</v>
      </c>
      <c r="J282" s="7">
        <f>'МЕНЮ 1-3 года'!J284</f>
        <v>0</v>
      </c>
      <c r="K282" s="9">
        <v>314</v>
      </c>
    </row>
    <row r="283" spans="3:12" x14ac:dyDescent="0.25">
      <c r="C283" s="3"/>
      <c r="D283" s="20" t="s">
        <v>13</v>
      </c>
      <c r="E283" s="25">
        <v>180</v>
      </c>
      <c r="F283" s="7">
        <f>'МЕНЮ 1-3 года'!F285*180/150</f>
        <v>1.08</v>
      </c>
      <c r="G283" s="7">
        <f>'МЕНЮ 1-3 года'!G285*180/150</f>
        <v>0</v>
      </c>
      <c r="H283" s="7">
        <f>'МЕНЮ 1-3 года'!H285*180/150</f>
        <v>21.815999999999999</v>
      </c>
      <c r="I283" s="7">
        <f>'МЕНЮ 1-3 года'!I285*180/150</f>
        <v>92.16</v>
      </c>
      <c r="J283" s="7">
        <f>'МЕНЮ 1-3 года'!J285*180/150</f>
        <v>4.32</v>
      </c>
      <c r="K283" s="9">
        <v>399</v>
      </c>
      <c r="L283" s="26"/>
    </row>
    <row r="284" spans="3:12" x14ac:dyDescent="0.25">
      <c r="C284" s="3"/>
      <c r="D284" s="3" t="s">
        <v>10</v>
      </c>
      <c r="E284" s="5">
        <v>20</v>
      </c>
      <c r="F284" s="42">
        <f>'МЕНЮ 1-3 года'!F286*20/15</f>
        <v>1.5733333333333333</v>
      </c>
      <c r="G284" s="42">
        <f>'МЕНЮ 1-3 года'!G286*20/15</f>
        <v>0.2</v>
      </c>
      <c r="H284" s="42">
        <f>'МЕНЮ 1-3 года'!H286*20/15</f>
        <v>9.6533333333333342</v>
      </c>
      <c r="I284" s="42">
        <f>'МЕНЮ 1-3 года'!I286*20/15</f>
        <v>47</v>
      </c>
      <c r="J284" s="42">
        <f>'МЕНЮ 1-3 года'!J286*20/15</f>
        <v>0</v>
      </c>
      <c r="K284" s="9" t="s">
        <v>23</v>
      </c>
    </row>
    <row r="285" spans="3:12" x14ac:dyDescent="0.25">
      <c r="C285" s="3"/>
      <c r="D285" s="3" t="s">
        <v>36</v>
      </c>
      <c r="E285" s="5">
        <v>30</v>
      </c>
      <c r="F285" s="38">
        <f>'МЕНЮ 1-3 года'!F287</f>
        <v>1.98</v>
      </c>
      <c r="G285" s="38">
        <f>'МЕНЮ 1-3 года'!G287</f>
        <v>0.36</v>
      </c>
      <c r="H285" s="38">
        <f>'МЕНЮ 1-3 года'!H287</f>
        <v>10.02</v>
      </c>
      <c r="I285" s="38">
        <f>'МЕНЮ 1-3 года'!I287</f>
        <v>52.2</v>
      </c>
      <c r="J285" s="38">
        <f>'МЕНЮ 1-3 года'!J287</f>
        <v>0</v>
      </c>
      <c r="K285" s="9" t="s">
        <v>23</v>
      </c>
    </row>
    <row r="286" spans="3:12" x14ac:dyDescent="0.25">
      <c r="C286" s="27"/>
      <c r="D286" s="27"/>
      <c r="E286" s="28"/>
      <c r="F286" s="29"/>
      <c r="G286" s="29"/>
      <c r="H286" s="29"/>
      <c r="I286" s="29"/>
      <c r="J286" s="30"/>
      <c r="K286" s="31"/>
    </row>
    <row r="287" spans="3:12" ht="26.25" x14ac:dyDescent="0.25">
      <c r="C287" s="10" t="s">
        <v>7</v>
      </c>
      <c r="D287" s="24" t="s">
        <v>69</v>
      </c>
      <c r="E287" s="25" t="s">
        <v>96</v>
      </c>
      <c r="F287" s="38">
        <f>'МЕНЮ 1-3 года'!F289*150/100</f>
        <v>5.7750000000000004</v>
      </c>
      <c r="G287" s="38">
        <f>'МЕНЮ 1-3 года'!G289*150/100</f>
        <v>9.7949999999999999</v>
      </c>
      <c r="H287" s="38">
        <f>'МЕНЮ 1-3 года'!H289*150/100</f>
        <v>27.06</v>
      </c>
      <c r="I287" s="38">
        <f>'МЕНЮ 1-3 года'!I289*150/100</f>
        <v>370.5</v>
      </c>
      <c r="J287" s="38">
        <f>'МЕНЮ 1-3 года'!J289*150/100</f>
        <v>12.914999999999999</v>
      </c>
      <c r="K287" s="9" t="s">
        <v>71</v>
      </c>
    </row>
    <row r="288" spans="3:12" x14ac:dyDescent="0.25">
      <c r="C288" s="3"/>
      <c r="D288" s="3" t="s">
        <v>8</v>
      </c>
      <c r="E288" s="5" t="s">
        <v>82</v>
      </c>
      <c r="F288" s="7">
        <f>'МЕНЮ 1-3 года'!F290*180/150</f>
        <v>8.4000000000000005E-2</v>
      </c>
      <c r="G288" s="7">
        <f>'МЕНЮ 1-3 года'!G290*180/150</f>
        <v>1.2E-2</v>
      </c>
      <c r="H288" s="7">
        <f>'МЕНЮ 1-3 года'!H290*180/150</f>
        <v>8.52</v>
      </c>
      <c r="I288" s="7">
        <f>'МЕНЮ 1-3 года'!I290*180/150</f>
        <v>34.799999999999997</v>
      </c>
      <c r="J288" s="7">
        <f>'МЕНЮ 1-3 года'!J290*180/150</f>
        <v>1.704</v>
      </c>
      <c r="K288" s="9">
        <v>393</v>
      </c>
    </row>
    <row r="289" spans="3:11" x14ac:dyDescent="0.25">
      <c r="C289" s="3"/>
      <c r="D289" s="3" t="s">
        <v>10</v>
      </c>
      <c r="E289" s="5">
        <v>15</v>
      </c>
      <c r="F289" s="38">
        <f>'МЕНЮ 1-3 года'!F291</f>
        <v>1.18</v>
      </c>
      <c r="G289" s="38">
        <f>'МЕНЮ 1-3 года'!G291</f>
        <v>0.15</v>
      </c>
      <c r="H289" s="38">
        <f>'МЕНЮ 1-3 года'!H291</f>
        <v>7.24</v>
      </c>
      <c r="I289" s="38">
        <f>'МЕНЮ 1-3 года'!I291</f>
        <v>35.25</v>
      </c>
      <c r="J289" s="38">
        <f>'МЕНЮ 1-3 года'!J291</f>
        <v>0</v>
      </c>
      <c r="K289" s="9" t="s">
        <v>23</v>
      </c>
    </row>
    <row r="290" spans="3:11" x14ac:dyDescent="0.25">
      <c r="C290" s="3"/>
      <c r="D290" s="3" t="s">
        <v>113</v>
      </c>
      <c r="E290" s="5">
        <v>60</v>
      </c>
      <c r="F290" s="38">
        <f>'МЕНЮ 1-3 года'!F292*60/50</f>
        <v>4.2480000000000002</v>
      </c>
      <c r="G290" s="38">
        <f>'МЕНЮ 1-3 года'!G292*60/50</f>
        <v>7.8840000000000012</v>
      </c>
      <c r="H290" s="38">
        <f>'МЕНЮ 1-3 года'!H292*60/50</f>
        <v>33.444000000000003</v>
      </c>
      <c r="I290" s="38">
        <f>'МЕНЮ 1-3 года'!I292*60/50</f>
        <v>222</v>
      </c>
      <c r="J290" s="38">
        <f>'МЕНЮ 1-3 года'!J292*60/50</f>
        <v>0</v>
      </c>
      <c r="K290" s="9">
        <v>460</v>
      </c>
    </row>
    <row r="291" spans="3:11" x14ac:dyDescent="0.25">
      <c r="C291" s="27"/>
      <c r="D291" s="27"/>
      <c r="E291" s="28"/>
      <c r="F291" s="29"/>
      <c r="G291" s="29"/>
      <c r="H291" s="29"/>
      <c r="I291" s="29"/>
      <c r="J291" s="30"/>
      <c r="K291" s="31"/>
    </row>
    <row r="292" spans="3:11" ht="15.75" x14ac:dyDescent="0.25">
      <c r="C292" s="69" t="s">
        <v>15</v>
      </c>
      <c r="D292" s="70"/>
      <c r="E292" s="1"/>
      <c r="F292" s="46">
        <f>SUM(F272:F289)</f>
        <v>43.452333333333328</v>
      </c>
      <c r="G292" s="46">
        <f t="shared" ref="G292:J292" si="1">SUM(G272:G289)</f>
        <v>41.159769230769228</v>
      </c>
      <c r="H292" s="46">
        <f t="shared" si="1"/>
        <v>182.04064102564107</v>
      </c>
      <c r="I292" s="46">
        <f t="shared" si="1"/>
        <v>1441.1483076923075</v>
      </c>
      <c r="J292" s="46">
        <f t="shared" si="1"/>
        <v>44.354000000000006</v>
      </c>
      <c r="K292" s="9"/>
    </row>
    <row r="293" spans="3:11" ht="15.75" x14ac:dyDescent="0.25">
      <c r="C293" s="71" t="s">
        <v>189</v>
      </c>
      <c r="D293" s="72"/>
      <c r="E293" s="1"/>
      <c r="F293" s="46"/>
      <c r="G293" s="46"/>
      <c r="H293" s="46"/>
      <c r="I293" s="46"/>
      <c r="J293" s="46"/>
      <c r="K293" s="9"/>
    </row>
    <row r="295" spans="3:11" x14ac:dyDescent="0.25">
      <c r="D295" s="53"/>
    </row>
    <row r="296" spans="3:11" ht="9" customHeight="1" x14ac:dyDescent="0.25"/>
    <row r="297" spans="3:11" hidden="1" x14ac:dyDescent="0.25"/>
    <row r="298" spans="3:11" hidden="1" x14ac:dyDescent="0.25"/>
    <row r="299" spans="3:11" hidden="1" x14ac:dyDescent="0.25"/>
    <row r="300" spans="3:11" hidden="1" x14ac:dyDescent="0.25"/>
    <row r="301" spans="3:11" ht="19.5" hidden="1" customHeight="1" x14ac:dyDescent="0.25"/>
    <row r="302" spans="3:11" hidden="1" x14ac:dyDescent="0.25"/>
    <row r="303" spans="3:11" hidden="1" x14ac:dyDescent="0.25"/>
    <row r="304" spans="3:11" hidden="1" x14ac:dyDescent="0.25"/>
    <row r="305" spans="3:11" hidden="1" x14ac:dyDescent="0.25"/>
    <row r="306" spans="3:11" hidden="1" x14ac:dyDescent="0.25">
      <c r="I306" s="51"/>
      <c r="J306" s="52"/>
      <c r="K306" s="52"/>
    </row>
    <row r="307" spans="3:11" hidden="1" x14ac:dyDescent="0.25">
      <c r="I307" s="83"/>
      <c r="J307" s="83"/>
      <c r="K307" s="83"/>
    </row>
    <row r="308" spans="3:11" x14ac:dyDescent="0.25">
      <c r="I308" s="51"/>
      <c r="J308" s="83"/>
      <c r="K308" s="83"/>
    </row>
    <row r="310" spans="3:11" ht="15.75" x14ac:dyDescent="0.25">
      <c r="C310" s="73" t="s">
        <v>174</v>
      </c>
      <c r="D310" s="73"/>
      <c r="E310" s="73"/>
      <c r="F310" s="73"/>
      <c r="G310" s="73"/>
      <c r="H310" s="73"/>
      <c r="I310" s="73"/>
      <c r="J310" s="73"/>
      <c r="K310" s="73"/>
    </row>
    <row r="311" spans="3:11" ht="27" x14ac:dyDescent="0.25">
      <c r="C311" s="84" t="s">
        <v>0</v>
      </c>
      <c r="D311" s="86" t="s">
        <v>1</v>
      </c>
      <c r="E311" s="84" t="s">
        <v>78</v>
      </c>
      <c r="F311" s="88" t="s">
        <v>20</v>
      </c>
      <c r="G311" s="89"/>
      <c r="H311" s="90"/>
      <c r="I311" s="91" t="s">
        <v>5</v>
      </c>
      <c r="J311" s="54"/>
      <c r="K311" s="55" t="s">
        <v>22</v>
      </c>
    </row>
    <row r="312" spans="3:11" x14ac:dyDescent="0.25">
      <c r="C312" s="85"/>
      <c r="D312" s="87"/>
      <c r="E312" s="85"/>
      <c r="F312" s="56" t="s">
        <v>2</v>
      </c>
      <c r="G312" s="56" t="s">
        <v>3</v>
      </c>
      <c r="H312" s="56" t="s">
        <v>4</v>
      </c>
      <c r="I312" s="92"/>
      <c r="J312" s="57" t="s">
        <v>19</v>
      </c>
      <c r="K312" s="22"/>
    </row>
    <row r="313" spans="3:11" ht="27" customHeight="1" x14ac:dyDescent="0.25">
      <c r="C313" s="58">
        <v>1</v>
      </c>
      <c r="D313" s="58">
        <v>2</v>
      </c>
      <c r="E313" s="58">
        <v>3</v>
      </c>
      <c r="F313" s="58">
        <v>4</v>
      </c>
      <c r="G313" s="58">
        <v>5</v>
      </c>
      <c r="H313" s="58">
        <v>6</v>
      </c>
      <c r="I313" s="58">
        <v>7</v>
      </c>
      <c r="J313" s="59">
        <v>8</v>
      </c>
      <c r="K313" s="59">
        <v>9</v>
      </c>
    </row>
    <row r="314" spans="3:11" ht="15" customHeight="1" x14ac:dyDescent="0.25">
      <c r="C314" s="33" t="s">
        <v>6</v>
      </c>
      <c r="D314" s="24" t="s">
        <v>153</v>
      </c>
      <c r="E314" s="25">
        <v>180</v>
      </c>
      <c r="F314" s="42">
        <f>'МЕНЮ 1-3 года'!F316*180/150</f>
        <v>3.0720000000000001</v>
      </c>
      <c r="G314" s="42">
        <f>'МЕНЮ 1-3 года'!G316*180/150</f>
        <v>5.0040000000000004</v>
      </c>
      <c r="H314" s="42">
        <f>'МЕНЮ 1-3 года'!H316*180/150</f>
        <v>31.884000000000004</v>
      </c>
      <c r="I314" s="42">
        <f>'МЕНЮ 1-3 года'!I316*180/150</f>
        <v>184.86</v>
      </c>
      <c r="J314" s="42">
        <f>'МЕНЮ 1-3 года'!J316*180/150</f>
        <v>0</v>
      </c>
      <c r="K314" s="22">
        <v>215</v>
      </c>
    </row>
    <row r="315" spans="3:11" ht="18.75" customHeight="1" x14ac:dyDescent="0.25">
      <c r="C315" s="20"/>
      <c r="D315" s="24" t="s">
        <v>17</v>
      </c>
      <c r="E315" s="36" t="s">
        <v>82</v>
      </c>
      <c r="F315" s="42">
        <f>'МЕНЮ 1-3 года'!F317*180/150</f>
        <v>2.6640000000000001</v>
      </c>
      <c r="G315" s="42">
        <f>'МЕНЮ 1-3 года'!G317*180/150</f>
        <v>2.34</v>
      </c>
      <c r="H315" s="42">
        <f>'МЕНЮ 1-3 года'!H317*180/150</f>
        <v>14.316000000000001</v>
      </c>
      <c r="I315" s="42">
        <f>'МЕНЮ 1-3 года'!I317*180/150</f>
        <v>88.99199999999999</v>
      </c>
      <c r="J315" s="42">
        <f>'МЕНЮ 1-3 года'!J317*180/150</f>
        <v>2.4E-2</v>
      </c>
      <c r="K315" s="22">
        <v>392</v>
      </c>
    </row>
    <row r="316" spans="3:11" x14ac:dyDescent="0.25">
      <c r="C316" s="20"/>
      <c r="D316" s="24" t="s">
        <v>10</v>
      </c>
      <c r="E316" s="36" t="s">
        <v>29</v>
      </c>
      <c r="F316" s="42">
        <f>'МЕНЮ 1-3 года'!F318</f>
        <v>1.18</v>
      </c>
      <c r="G316" s="42">
        <f>'МЕНЮ 1-3 года'!G318</f>
        <v>0.15</v>
      </c>
      <c r="H316" s="42">
        <f>'МЕНЮ 1-3 года'!H318</f>
        <v>7.24</v>
      </c>
      <c r="I316" s="42">
        <f>'МЕНЮ 1-3 года'!I318</f>
        <v>35.25</v>
      </c>
      <c r="J316" s="42">
        <f>'МЕНЮ 1-3 года'!J318</f>
        <v>0</v>
      </c>
      <c r="K316" s="22" t="s">
        <v>23</v>
      </c>
    </row>
    <row r="317" spans="3:11" ht="18" customHeight="1" x14ac:dyDescent="0.25">
      <c r="C317" s="20"/>
      <c r="D317" s="20"/>
      <c r="E317" s="25"/>
      <c r="F317" s="21"/>
      <c r="G317" s="21"/>
      <c r="H317" s="21"/>
      <c r="I317" s="21"/>
      <c r="J317" s="23"/>
      <c r="K317" s="22"/>
    </row>
    <row r="318" spans="3:11" x14ac:dyDescent="0.25">
      <c r="C318" s="33" t="s">
        <v>12</v>
      </c>
      <c r="D318" s="20" t="s">
        <v>137</v>
      </c>
      <c r="E318" s="25">
        <v>70</v>
      </c>
      <c r="F318" s="42">
        <f>'МЕНЮ 1-3 года'!F320*70/60</f>
        <v>0.28000000000000003</v>
      </c>
      <c r="G318" s="42">
        <f>'МЕНЮ 1-3 года'!G320*70/60</f>
        <v>0.28000000000000003</v>
      </c>
      <c r="H318" s="42">
        <f>'МЕНЮ 1-3 года'!H320*70/60</f>
        <v>8.8549999999999986</v>
      </c>
      <c r="I318" s="42">
        <f>'МЕНЮ 1-3 года'!I320*70/60</f>
        <v>32.9</v>
      </c>
      <c r="J318" s="42">
        <f>'МЕНЮ 1-3 года'!J320*70/60</f>
        <v>7</v>
      </c>
      <c r="K318" s="22">
        <v>368</v>
      </c>
    </row>
    <row r="319" spans="3:11" x14ac:dyDescent="0.25">
      <c r="C319" s="33"/>
      <c r="D319" s="20"/>
      <c r="E319" s="25"/>
      <c r="F319" s="21"/>
      <c r="G319" s="21"/>
      <c r="H319" s="21"/>
      <c r="I319" s="21"/>
      <c r="J319" s="23"/>
      <c r="K319" s="22"/>
    </row>
    <row r="320" spans="3:11" x14ac:dyDescent="0.25">
      <c r="C320" s="33" t="s">
        <v>11</v>
      </c>
      <c r="D320" s="24" t="s">
        <v>42</v>
      </c>
      <c r="E320" s="25">
        <v>50</v>
      </c>
      <c r="F320" s="42">
        <f>'МЕНЮ 1-3 года'!F322*50/40</f>
        <v>0.78749999999999998</v>
      </c>
      <c r="G320" s="42">
        <f>'МЕНЮ 1-3 года'!G322*50/40</f>
        <v>2.5874999999999995</v>
      </c>
      <c r="H320" s="42">
        <f>'МЕНЮ 1-3 года'!H322*50/40</f>
        <v>9.8249999999999993</v>
      </c>
      <c r="I320" s="42">
        <f>'МЕНЮ 1-3 года'!I322*50/40</f>
        <v>65.75</v>
      </c>
      <c r="J320" s="42">
        <f>'МЕНЮ 1-3 года'!J322*50/40</f>
        <v>4.3250000000000002</v>
      </c>
      <c r="K320" s="22">
        <v>28</v>
      </c>
    </row>
    <row r="321" spans="3:11" x14ac:dyDescent="0.25">
      <c r="C321" s="33"/>
      <c r="D321" s="24" t="s">
        <v>76</v>
      </c>
      <c r="E321" s="25">
        <v>180</v>
      </c>
      <c r="F321" s="68">
        <f>'МЕНЮ 1-3 года'!F323*180/150</f>
        <v>1.1399999999999999</v>
      </c>
      <c r="G321" s="68">
        <f>'МЕНЮ 1-3 года'!G323*180/150</f>
        <v>3.5880000000000005</v>
      </c>
      <c r="H321" s="68">
        <f>'МЕНЮ 1-3 года'!H323*180/150</f>
        <v>6.5639999999999992</v>
      </c>
      <c r="I321" s="68">
        <f>'МЕНЮ 1-3 года'!I323*180/150</f>
        <v>68.58</v>
      </c>
      <c r="J321" s="68">
        <f>'МЕНЮ 1-3 года'!J323*180/150</f>
        <v>7.4639999999999995</v>
      </c>
      <c r="K321" s="22">
        <v>63</v>
      </c>
    </row>
    <row r="322" spans="3:11" ht="16.5" customHeight="1" x14ac:dyDescent="0.25">
      <c r="C322" s="20"/>
      <c r="D322" s="24" t="s">
        <v>132</v>
      </c>
      <c r="E322" s="25" t="s">
        <v>81</v>
      </c>
      <c r="F322" s="42">
        <f>'МЕНЮ 1-3 года'!F324*85/65</f>
        <v>12.475384615384614</v>
      </c>
      <c r="G322" s="42">
        <f>'МЕНЮ 1-3 года'!G324*85/65</f>
        <v>6.9438461538461533</v>
      </c>
      <c r="H322" s="42">
        <f>'МЕНЮ 1-3 года'!H324*85/65</f>
        <v>3.1907692307692308</v>
      </c>
      <c r="I322" s="42">
        <f>'МЕНЮ 1-3 года'!I324*85/65</f>
        <v>125.53846153846153</v>
      </c>
      <c r="J322" s="42">
        <f>'МЕНЮ 1-3 года'!J324*85/65</f>
        <v>0.14384615384615385</v>
      </c>
      <c r="K322" s="22">
        <v>268</v>
      </c>
    </row>
    <row r="323" spans="3:11" ht="15.75" customHeight="1" x14ac:dyDescent="0.25">
      <c r="C323" s="20"/>
      <c r="D323" s="24" t="s">
        <v>41</v>
      </c>
      <c r="E323" s="25">
        <v>100</v>
      </c>
      <c r="F323" s="21">
        <f>'МЕНЮ 1-3 года'!F325</f>
        <v>2.04</v>
      </c>
      <c r="G323" s="21">
        <f>'МЕНЮ 1-3 года'!G325</f>
        <v>3.2</v>
      </c>
      <c r="H323" s="21">
        <f>'МЕНЮ 1-3 года'!H325</f>
        <v>13.62</v>
      </c>
      <c r="I323" s="21">
        <f>'МЕНЮ 1-3 года'!I325</f>
        <v>91.5</v>
      </c>
      <c r="J323" s="21">
        <f>'МЕНЮ 1-3 года'!J325</f>
        <v>12.1</v>
      </c>
      <c r="K323" s="22">
        <v>321</v>
      </c>
    </row>
    <row r="324" spans="3:11" ht="18" customHeight="1" x14ac:dyDescent="0.25">
      <c r="C324" s="20"/>
      <c r="D324" s="24" t="s">
        <v>154</v>
      </c>
      <c r="E324" s="25">
        <v>180</v>
      </c>
      <c r="F324" s="21">
        <f>'МЕНЮ 1-3 года'!F326*180/150</f>
        <v>0.14399999999999999</v>
      </c>
      <c r="G324" s="21">
        <f>'МЕНЮ 1-3 года'!G326*180/150</f>
        <v>0.14399999999999999</v>
      </c>
      <c r="H324" s="21">
        <f>'МЕНЮ 1-3 года'!H326*180/150</f>
        <v>25.092000000000002</v>
      </c>
      <c r="I324" s="21">
        <f>'МЕНЮ 1-3 года'!I326*180/150</f>
        <v>103.14</v>
      </c>
      <c r="J324" s="21">
        <f>'МЕНЮ 1-3 года'!J326*180/150</f>
        <v>0.80400000000000005</v>
      </c>
      <c r="K324" s="22">
        <v>372</v>
      </c>
    </row>
    <row r="325" spans="3:11" x14ac:dyDescent="0.25">
      <c r="C325" s="20"/>
      <c r="D325" s="24" t="s">
        <v>10</v>
      </c>
      <c r="E325" s="25">
        <v>20</v>
      </c>
      <c r="F325" s="42">
        <f>'МЕНЮ 1-3 года'!F327*20/15</f>
        <v>1.5733333333333333</v>
      </c>
      <c r="G325" s="42">
        <f>'МЕНЮ 1-3 года'!G327*20/15</f>
        <v>0.2</v>
      </c>
      <c r="H325" s="42">
        <f>'МЕНЮ 1-3 года'!H327*20/15</f>
        <v>9.6533333333333342</v>
      </c>
      <c r="I325" s="42">
        <f>'МЕНЮ 1-3 года'!I327*20/15</f>
        <v>47</v>
      </c>
      <c r="J325" s="42">
        <f>'МЕНЮ 1-3 года'!J327*20/15</f>
        <v>0</v>
      </c>
      <c r="K325" s="22" t="s">
        <v>23</v>
      </c>
    </row>
    <row r="326" spans="3:11" x14ac:dyDescent="0.25">
      <c r="C326" s="20"/>
      <c r="D326" s="20" t="s">
        <v>36</v>
      </c>
      <c r="E326" s="25">
        <v>30</v>
      </c>
      <c r="F326" s="21">
        <f>'МЕНЮ 1-3 года'!F328</f>
        <v>1.98</v>
      </c>
      <c r="G326" s="21">
        <f>'МЕНЮ 1-3 года'!G328</f>
        <v>0.36</v>
      </c>
      <c r="H326" s="21">
        <f>'МЕНЮ 1-3 года'!H328</f>
        <v>10.02</v>
      </c>
      <c r="I326" s="21">
        <f>'МЕНЮ 1-3 года'!I328</f>
        <v>52.2</v>
      </c>
      <c r="J326" s="21">
        <f>'МЕНЮ 1-3 года'!J328</f>
        <v>0</v>
      </c>
      <c r="K326" s="22" t="s">
        <v>23</v>
      </c>
    </row>
    <row r="327" spans="3:11" x14ac:dyDescent="0.25">
      <c r="C327" s="20"/>
      <c r="D327" s="20"/>
      <c r="E327" s="25"/>
      <c r="F327" s="21"/>
      <c r="G327" s="21"/>
      <c r="H327" s="21"/>
      <c r="I327" s="21"/>
      <c r="J327" s="23"/>
      <c r="K327" s="22"/>
    </row>
    <row r="328" spans="3:11" ht="26.25" x14ac:dyDescent="0.25">
      <c r="C328" s="33" t="s">
        <v>7</v>
      </c>
      <c r="D328" s="24" t="s">
        <v>73</v>
      </c>
      <c r="E328" s="25" t="s">
        <v>70</v>
      </c>
      <c r="F328" s="21">
        <f>'МЕНЮ 1-3 года'!F330*2</f>
        <v>13.8</v>
      </c>
      <c r="G328" s="21">
        <f>'МЕНЮ 1-3 года'!G330*2</f>
        <v>12.3</v>
      </c>
      <c r="H328" s="21">
        <f>'МЕНЮ 1-3 года'!H330*2</f>
        <v>20.92</v>
      </c>
      <c r="I328" s="21">
        <f>'МЕНЮ 1-3 года'!I330*2</f>
        <v>260</v>
      </c>
      <c r="J328" s="21">
        <f>'МЕНЮ 1-3 года'!J330*2</f>
        <v>5.66</v>
      </c>
      <c r="K328" s="22" t="s">
        <v>74</v>
      </c>
    </row>
    <row r="329" spans="3:11" x14ac:dyDescent="0.25">
      <c r="C329" s="33"/>
      <c r="D329" s="24" t="s">
        <v>34</v>
      </c>
      <c r="E329" s="25">
        <v>180</v>
      </c>
      <c r="F329" s="21">
        <f>'МЕНЮ 1-3 года'!F331*180/150</f>
        <v>3.18</v>
      </c>
      <c r="G329" s="21">
        <f>'МЕНЮ 1-3 года'!G331*180/150</f>
        <v>2.7960000000000003</v>
      </c>
      <c r="H329" s="21">
        <f>'МЕНЮ 1-3 года'!H331*180/150</f>
        <v>13.572000000000001</v>
      </c>
      <c r="I329" s="21">
        <f>'МЕНЮ 1-3 года'!I331*180/150</f>
        <v>92.4</v>
      </c>
      <c r="J329" s="21">
        <f>'МЕНЮ 1-3 года'!J331*180/150</f>
        <v>1.4279999999999999</v>
      </c>
      <c r="K329" s="22">
        <v>394</v>
      </c>
    </row>
    <row r="330" spans="3:11" x14ac:dyDescent="0.25">
      <c r="C330" s="20"/>
      <c r="D330" s="20"/>
      <c r="E330" s="25"/>
      <c r="F330" s="21"/>
      <c r="G330" s="21"/>
      <c r="H330" s="21"/>
      <c r="I330" s="21"/>
      <c r="J330" s="23"/>
      <c r="K330" s="22"/>
    </row>
    <row r="331" spans="3:11" ht="15.75" x14ac:dyDescent="0.25">
      <c r="C331" s="71" t="s">
        <v>15</v>
      </c>
      <c r="D331" s="72"/>
      <c r="E331" s="60"/>
      <c r="F331" s="62">
        <f t="shared" ref="F331:J331" si="2">SUM(F313:F328)</f>
        <v>45.136217948717942</v>
      </c>
      <c r="G331" s="62">
        <f t="shared" si="2"/>
        <v>42.097346153846146</v>
      </c>
      <c r="H331" s="62">
        <f t="shared" si="2"/>
        <v>167.18010256410258</v>
      </c>
      <c r="I331" s="62">
        <f t="shared" si="2"/>
        <v>1162.7104615384615</v>
      </c>
      <c r="J331" s="62">
        <f t="shared" si="2"/>
        <v>45.520846153846151</v>
      </c>
      <c r="K331" s="22"/>
    </row>
    <row r="332" spans="3:11" ht="15.75" x14ac:dyDescent="0.25">
      <c r="C332" s="71" t="s">
        <v>188</v>
      </c>
      <c r="D332" s="72"/>
      <c r="E332" s="1"/>
      <c r="F332" s="46"/>
      <c r="G332" s="46"/>
      <c r="H332" s="46"/>
      <c r="I332" s="46"/>
      <c r="J332" s="46"/>
      <c r="K332" s="9"/>
    </row>
    <row r="334" spans="3:11" x14ac:dyDescent="0.25">
      <c r="D334" s="53"/>
    </row>
    <row r="336" spans="3:11" ht="0.75" customHeight="1" x14ac:dyDescent="0.25"/>
    <row r="337" spans="9:11" hidden="1" x14ac:dyDescent="0.25"/>
    <row r="338" spans="9:11" hidden="1" x14ac:dyDescent="0.25"/>
    <row r="339" spans="9:11" hidden="1" x14ac:dyDescent="0.25"/>
    <row r="340" spans="9:11" hidden="1" x14ac:dyDescent="0.25"/>
    <row r="341" spans="9:11" hidden="1" x14ac:dyDescent="0.25"/>
    <row r="342" spans="9:11" hidden="1" x14ac:dyDescent="0.25"/>
    <row r="343" spans="9:11" hidden="1" x14ac:dyDescent="0.25"/>
    <row r="344" spans="9:11" ht="13.5" hidden="1" customHeight="1" x14ac:dyDescent="0.25"/>
    <row r="345" spans="9:11" ht="15" hidden="1" customHeight="1" x14ac:dyDescent="0.25"/>
    <row r="346" spans="9:11" ht="15" hidden="1" customHeight="1" x14ac:dyDescent="0.25"/>
    <row r="347" spans="9:11" hidden="1" x14ac:dyDescent="0.25"/>
    <row r="348" spans="9:11" hidden="1" x14ac:dyDescent="0.25"/>
    <row r="349" spans="9:11" hidden="1" x14ac:dyDescent="0.25"/>
    <row r="350" spans="9:11" hidden="1" x14ac:dyDescent="0.25">
      <c r="I350" s="51"/>
      <c r="J350" s="52"/>
      <c r="K350" s="52"/>
    </row>
    <row r="351" spans="9:11" hidden="1" x14ac:dyDescent="0.25">
      <c r="I351" s="83"/>
      <c r="J351" s="83"/>
      <c r="K351" s="83"/>
    </row>
    <row r="352" spans="9:11" x14ac:dyDescent="0.25">
      <c r="I352" s="51"/>
      <c r="J352" s="83"/>
      <c r="K352" s="83"/>
    </row>
    <row r="354" spans="3:11" ht="15.75" x14ac:dyDescent="0.25">
      <c r="C354" s="73" t="s">
        <v>172</v>
      </c>
      <c r="D354" s="73"/>
      <c r="E354" s="73"/>
      <c r="F354" s="73"/>
      <c r="G354" s="73"/>
      <c r="H354" s="73"/>
      <c r="I354" s="73"/>
      <c r="J354" s="73"/>
      <c r="K354" s="73"/>
    </row>
    <row r="355" spans="3:11" ht="27" x14ac:dyDescent="0.25">
      <c r="C355" s="84" t="s">
        <v>0</v>
      </c>
      <c r="D355" s="86" t="s">
        <v>1</v>
      </c>
      <c r="E355" s="84" t="s">
        <v>78</v>
      </c>
      <c r="F355" s="88" t="s">
        <v>20</v>
      </c>
      <c r="G355" s="89"/>
      <c r="H355" s="90"/>
      <c r="I355" s="91" t="s">
        <v>5</v>
      </c>
      <c r="J355" s="54"/>
      <c r="K355" s="55" t="s">
        <v>22</v>
      </c>
    </row>
    <row r="356" spans="3:11" ht="30.75" customHeight="1" x14ac:dyDescent="0.25">
      <c r="C356" s="85"/>
      <c r="D356" s="87"/>
      <c r="E356" s="85"/>
      <c r="F356" s="56" t="s">
        <v>2</v>
      </c>
      <c r="G356" s="56" t="s">
        <v>3</v>
      </c>
      <c r="H356" s="56" t="s">
        <v>4</v>
      </c>
      <c r="I356" s="92"/>
      <c r="J356" s="57" t="s">
        <v>19</v>
      </c>
      <c r="K356" s="22"/>
    </row>
    <row r="357" spans="3:11" x14ac:dyDescent="0.25">
      <c r="C357" s="58">
        <v>1</v>
      </c>
      <c r="D357" s="58">
        <v>2</v>
      </c>
      <c r="E357" s="58">
        <v>3</v>
      </c>
      <c r="F357" s="58">
        <v>4</v>
      </c>
      <c r="G357" s="58">
        <v>5</v>
      </c>
      <c r="H357" s="58">
        <v>6</v>
      </c>
      <c r="I357" s="58">
        <v>7</v>
      </c>
      <c r="J357" s="59">
        <v>8</v>
      </c>
      <c r="K357" s="59">
        <v>9</v>
      </c>
    </row>
    <row r="358" spans="3:11" ht="26.25" x14ac:dyDescent="0.25">
      <c r="C358" s="33" t="s">
        <v>6</v>
      </c>
      <c r="D358" s="24" t="s">
        <v>155</v>
      </c>
      <c r="E358" s="25" t="s">
        <v>79</v>
      </c>
      <c r="F358" s="42">
        <f>'МЕНЮ 1-3 года'!F361*180/150</f>
        <v>6.5880000000000001</v>
      </c>
      <c r="G358" s="42">
        <f>'МЕНЮ 1-3 года'!G361*180/150</f>
        <v>10.296000000000001</v>
      </c>
      <c r="H358" s="42">
        <f>'МЕНЮ 1-3 года'!H361*180/150</f>
        <v>32.544000000000004</v>
      </c>
      <c r="I358" s="42">
        <f>'МЕНЮ 1-3 года'!I361*180/150</f>
        <v>250.39200000000002</v>
      </c>
      <c r="J358" s="42">
        <f>'МЕНЮ 1-3 года'!J361*180/150</f>
        <v>1.032</v>
      </c>
      <c r="K358" s="22">
        <v>182</v>
      </c>
    </row>
    <row r="359" spans="3:11" x14ac:dyDescent="0.25">
      <c r="C359" s="20"/>
      <c r="D359" s="24" t="s">
        <v>40</v>
      </c>
      <c r="E359" s="36" t="s">
        <v>80</v>
      </c>
      <c r="F359" s="42">
        <f>'МЕНЮ 1-3 года'!F362*180/150</f>
        <v>2.8079999999999998</v>
      </c>
      <c r="G359" s="42">
        <f>'МЕНЮ 1-3 года'!G362*180/150</f>
        <v>2.4</v>
      </c>
      <c r="H359" s="42">
        <f>'МЕНЮ 1-3 года'!H362*180/150</f>
        <v>12.756</v>
      </c>
      <c r="I359" s="42">
        <f>'МЕНЮ 1-3 года'!I362*180/150</f>
        <v>84</v>
      </c>
      <c r="J359" s="42">
        <f>'МЕНЮ 1-3 года'!J362*180/150</f>
        <v>1.1759999999999999</v>
      </c>
      <c r="K359" s="22">
        <v>395</v>
      </c>
    </row>
    <row r="360" spans="3:11" x14ac:dyDescent="0.25">
      <c r="C360" s="20"/>
      <c r="D360" s="24" t="s">
        <v>107</v>
      </c>
      <c r="E360" s="36" t="s">
        <v>84</v>
      </c>
      <c r="F360" s="42">
        <f>'МЕНЮ 1-3 года'!F363</f>
        <v>2.3199999999999998</v>
      </c>
      <c r="G360" s="42">
        <f>'МЕНЮ 1-3 года'!G363</f>
        <v>2.94</v>
      </c>
      <c r="H360" s="42">
        <f>'МЕНЮ 1-3 года'!H363</f>
        <v>0</v>
      </c>
      <c r="I360" s="42">
        <f>'МЕНЮ 1-3 года'!I363</f>
        <v>36.979999999999997</v>
      </c>
      <c r="J360" s="42">
        <f>'МЕНЮ 1-3 года'!J363</f>
        <v>7.0000000000000007E-2</v>
      </c>
      <c r="K360" s="22">
        <v>7</v>
      </c>
    </row>
    <row r="361" spans="3:11" x14ac:dyDescent="0.25">
      <c r="C361" s="20"/>
      <c r="D361" s="24" t="s">
        <v>10</v>
      </c>
      <c r="E361" s="36" t="s">
        <v>29</v>
      </c>
      <c r="F361" s="42">
        <f>'МЕНЮ 1-3 года'!F364</f>
        <v>1.18</v>
      </c>
      <c r="G361" s="42">
        <f>'МЕНЮ 1-3 года'!G364</f>
        <v>0.15</v>
      </c>
      <c r="H361" s="42">
        <f>'МЕНЮ 1-3 года'!H364</f>
        <v>7.24</v>
      </c>
      <c r="I361" s="42">
        <f>'МЕНЮ 1-3 года'!I364</f>
        <v>35.25</v>
      </c>
      <c r="J361" s="42">
        <f>'МЕНЮ 1-3 года'!J364</f>
        <v>0</v>
      </c>
      <c r="K361" s="22" t="s">
        <v>23</v>
      </c>
    </row>
    <row r="362" spans="3:11" ht="16.5" customHeight="1" x14ac:dyDescent="0.25">
      <c r="C362" s="20"/>
      <c r="D362" s="20"/>
      <c r="E362" s="25"/>
      <c r="F362" s="21"/>
      <c r="G362" s="21"/>
      <c r="H362" s="21"/>
      <c r="I362" s="21"/>
      <c r="J362" s="23"/>
      <c r="K362" s="22"/>
    </row>
    <row r="363" spans="3:11" x14ac:dyDescent="0.25">
      <c r="C363" s="33" t="s">
        <v>12</v>
      </c>
      <c r="D363" s="20" t="s">
        <v>137</v>
      </c>
      <c r="E363" s="25">
        <v>70</v>
      </c>
      <c r="F363" s="42">
        <f>'МЕНЮ 1-3 года'!F366*70/60</f>
        <v>0.28000000000000003</v>
      </c>
      <c r="G363" s="42">
        <f>'МЕНЮ 1-3 года'!G366*70/60</f>
        <v>0.28000000000000003</v>
      </c>
      <c r="H363" s="42">
        <f>'МЕНЮ 1-3 года'!H366*70/60</f>
        <v>8.8549999999999986</v>
      </c>
      <c r="I363" s="42">
        <f>'МЕНЮ 1-3 года'!I366*70/60</f>
        <v>32.9</v>
      </c>
      <c r="J363" s="42">
        <f>'МЕНЮ 1-3 года'!J366*70/60</f>
        <v>7</v>
      </c>
      <c r="K363" s="22">
        <v>368</v>
      </c>
    </row>
    <row r="364" spans="3:11" x14ac:dyDescent="0.25">
      <c r="C364" s="33"/>
      <c r="D364" s="20"/>
      <c r="E364" s="25"/>
      <c r="F364" s="21"/>
      <c r="G364" s="21"/>
      <c r="H364" s="21"/>
      <c r="I364" s="21"/>
      <c r="J364" s="23"/>
      <c r="K364" s="22"/>
    </row>
    <row r="365" spans="3:11" x14ac:dyDescent="0.25">
      <c r="C365" s="33" t="s">
        <v>11</v>
      </c>
      <c r="D365" s="24" t="s">
        <v>142</v>
      </c>
      <c r="E365" s="25">
        <v>40</v>
      </c>
      <c r="F365" s="21">
        <f>'МЕНЮ 1-3 года'!F368*2</f>
        <v>0.56000000000000005</v>
      </c>
      <c r="G365" s="21">
        <f>'МЕНЮ 1-3 года'!G368*2</f>
        <v>0.08</v>
      </c>
      <c r="H365" s="21">
        <f>'МЕНЮ 1-3 года'!H368*2</f>
        <v>1.52</v>
      </c>
      <c r="I365" s="21">
        <f>'МЕНЮ 1-3 года'!I368*2</f>
        <v>9.6</v>
      </c>
      <c r="J365" s="21">
        <f>'МЕНЮ 1-3 года'!J368*2</f>
        <v>3.92</v>
      </c>
      <c r="K365" s="22">
        <v>71</v>
      </c>
    </row>
    <row r="366" spans="3:11" x14ac:dyDescent="0.25">
      <c r="C366" s="33"/>
      <c r="D366" s="24" t="s">
        <v>32</v>
      </c>
      <c r="E366" s="25">
        <v>200</v>
      </c>
      <c r="F366" s="42">
        <f>'МЕНЮ 1-3 года'!F369*200/180</f>
        <v>2.833333333333333</v>
      </c>
      <c r="G366" s="42">
        <f>'МЕНЮ 1-3 года'!G369*200/180</f>
        <v>4.0888888888888886</v>
      </c>
      <c r="H366" s="42">
        <f>'МЕНЮ 1-3 года'!H369*200/180</f>
        <v>11.322222222222223</v>
      </c>
      <c r="I366" s="42">
        <f>'МЕНЮ 1-3 года'!I369*200/180</f>
        <v>102.2</v>
      </c>
      <c r="J366" s="42">
        <f>'МЕНЮ 1-3 года'!J369*200/180</f>
        <v>5.3555555555555552</v>
      </c>
      <c r="K366" s="22">
        <v>63</v>
      </c>
    </row>
    <row r="367" spans="3:11" x14ac:dyDescent="0.25">
      <c r="C367" s="20"/>
      <c r="D367" s="24" t="s">
        <v>114</v>
      </c>
      <c r="E367" s="25">
        <v>170</v>
      </c>
      <c r="F367" s="42">
        <f>'МЕНЮ 1-3 года'!F370</f>
        <v>16.2</v>
      </c>
      <c r="G367" s="42">
        <f>'МЕНЮ 1-3 года'!G370</f>
        <v>13.28</v>
      </c>
      <c r="H367" s="42">
        <f>'МЕНЮ 1-3 года'!H370</f>
        <v>11.03</v>
      </c>
      <c r="I367" s="42">
        <f>'МЕНЮ 1-3 года'!I370</f>
        <v>228</v>
      </c>
      <c r="J367" s="42">
        <f>'МЕНЮ 1-3 года'!J370</f>
        <v>3.71</v>
      </c>
      <c r="K367" s="22">
        <v>274</v>
      </c>
    </row>
    <row r="368" spans="3:11" ht="19.5" customHeight="1" x14ac:dyDescent="0.25">
      <c r="C368" s="20"/>
      <c r="D368" s="24" t="s">
        <v>154</v>
      </c>
      <c r="E368" s="25">
        <v>180</v>
      </c>
      <c r="F368" s="21">
        <f>'МЕНЮ 1-3 года'!F371*180/150</f>
        <v>0.14399999999999999</v>
      </c>
      <c r="G368" s="21">
        <f>'МЕНЮ 1-3 года'!G371*180/150</f>
        <v>0.14399999999999999</v>
      </c>
      <c r="H368" s="21">
        <f>'МЕНЮ 1-3 года'!H371*180/150</f>
        <v>21.492000000000001</v>
      </c>
      <c r="I368" s="21">
        <f>'МЕНЮ 1-3 года'!I371*180/150</f>
        <v>87.84</v>
      </c>
      <c r="J368" s="21">
        <f>'МЕНЮ 1-3 года'!J371*180/150</f>
        <v>1.548</v>
      </c>
      <c r="K368" s="22">
        <v>372</v>
      </c>
    </row>
    <row r="369" spans="3:12" ht="18" customHeight="1" x14ac:dyDescent="0.25">
      <c r="C369" s="20"/>
      <c r="D369" s="20" t="s">
        <v>10</v>
      </c>
      <c r="E369" s="25">
        <v>20</v>
      </c>
      <c r="F369" s="42">
        <f>'МЕНЮ 1-3 года'!F372*20/15</f>
        <v>1.5733333333333333</v>
      </c>
      <c r="G369" s="42">
        <f>'МЕНЮ 1-3 года'!G372*20/15</f>
        <v>0.2</v>
      </c>
      <c r="H369" s="42">
        <f>'МЕНЮ 1-3 года'!H372*20/15</f>
        <v>9.6533333333333342</v>
      </c>
      <c r="I369" s="42">
        <f>'МЕНЮ 1-3 года'!I372*20/15</f>
        <v>47</v>
      </c>
      <c r="J369" s="42">
        <f>'МЕНЮ 1-3 года'!J372*20/15</f>
        <v>0</v>
      </c>
      <c r="K369" s="22" t="s">
        <v>23</v>
      </c>
      <c r="L369" s="26"/>
    </row>
    <row r="370" spans="3:12" ht="17.25" customHeight="1" x14ac:dyDescent="0.25">
      <c r="C370" s="20"/>
      <c r="D370" s="20" t="s">
        <v>36</v>
      </c>
      <c r="E370" s="25">
        <v>30</v>
      </c>
      <c r="F370" s="21">
        <f>'МЕНЮ 1-3 года'!F373</f>
        <v>1.98</v>
      </c>
      <c r="G370" s="21">
        <f>'МЕНЮ 1-3 года'!G373</f>
        <v>0.36</v>
      </c>
      <c r="H370" s="21">
        <f>'МЕНЮ 1-3 года'!H373</f>
        <v>10.02</v>
      </c>
      <c r="I370" s="21">
        <f>'МЕНЮ 1-3 года'!I373</f>
        <v>52.2</v>
      </c>
      <c r="J370" s="21">
        <f>'МЕНЮ 1-3 года'!J373</f>
        <v>0</v>
      </c>
      <c r="K370" s="22" t="s">
        <v>23</v>
      </c>
    </row>
    <row r="371" spans="3:12" x14ac:dyDescent="0.25">
      <c r="C371" s="20"/>
      <c r="D371" s="20"/>
      <c r="E371" s="25"/>
      <c r="F371" s="21"/>
      <c r="G371" s="21"/>
      <c r="H371" s="21"/>
      <c r="I371" s="21"/>
      <c r="J371" s="23"/>
      <c r="K371" s="22"/>
    </row>
    <row r="372" spans="3:12" ht="26.25" x14ac:dyDescent="0.25">
      <c r="C372" s="33" t="s">
        <v>7</v>
      </c>
      <c r="D372" s="24" t="s">
        <v>72</v>
      </c>
      <c r="E372" s="25" t="s">
        <v>81</v>
      </c>
      <c r="F372" s="42">
        <f>'МЕНЮ 1-3 года'!F375</f>
        <v>5.73</v>
      </c>
      <c r="G372" s="42">
        <f>'МЕНЮ 1-3 года'!G375</f>
        <v>11.04</v>
      </c>
      <c r="H372" s="42">
        <f>'МЕНЮ 1-3 года'!H375</f>
        <v>1.1000000000000001</v>
      </c>
      <c r="I372" s="42">
        <f>'МЕНЮ 1-3 года'!I375</f>
        <v>127</v>
      </c>
      <c r="J372" s="42">
        <f>'МЕНЮ 1-3 года'!J375</f>
        <v>0.1</v>
      </c>
      <c r="K372" s="22">
        <v>215</v>
      </c>
    </row>
    <row r="373" spans="3:12" x14ac:dyDescent="0.25">
      <c r="C373" s="20"/>
      <c r="D373" s="20" t="s">
        <v>8</v>
      </c>
      <c r="E373" s="25" t="s">
        <v>83</v>
      </c>
      <c r="F373" s="42">
        <f>'МЕНЮ 1-3 года'!F376*180/150</f>
        <v>8.4000000000000005E-2</v>
      </c>
      <c r="G373" s="42">
        <f>'МЕНЮ 1-3 года'!G376*180/150</f>
        <v>1.2E-2</v>
      </c>
      <c r="H373" s="42">
        <f>'МЕНЮ 1-3 года'!H376*180/150</f>
        <v>8.52</v>
      </c>
      <c r="I373" s="42">
        <f>'МЕНЮ 1-3 года'!I376*180/150</f>
        <v>34.799999999999997</v>
      </c>
      <c r="J373" s="42">
        <f>'МЕНЮ 1-3 года'!J376*180/150</f>
        <v>1.704</v>
      </c>
      <c r="K373" s="22">
        <v>393</v>
      </c>
    </row>
    <row r="374" spans="3:12" x14ac:dyDescent="0.25">
      <c r="C374" s="20"/>
      <c r="D374" s="20" t="s">
        <v>10</v>
      </c>
      <c r="E374" s="25">
        <v>15</v>
      </c>
      <c r="F374" s="42">
        <f>'МЕНЮ 1-3 года'!F377</f>
        <v>1.18</v>
      </c>
      <c r="G374" s="42">
        <f>'МЕНЮ 1-3 года'!G377</f>
        <v>0.15</v>
      </c>
      <c r="H374" s="42">
        <f>'МЕНЮ 1-3 года'!H377</f>
        <v>7.24</v>
      </c>
      <c r="I374" s="42">
        <f>'МЕНЮ 1-3 года'!I377</f>
        <v>35.25</v>
      </c>
      <c r="J374" s="42">
        <f>'МЕНЮ 1-3 года'!J377</f>
        <v>0</v>
      </c>
      <c r="K374" s="22" t="s">
        <v>23</v>
      </c>
    </row>
    <row r="375" spans="3:12" x14ac:dyDescent="0.25">
      <c r="C375" s="20"/>
      <c r="D375" s="20"/>
      <c r="E375" s="25"/>
      <c r="F375" s="21"/>
      <c r="G375" s="21"/>
      <c r="H375" s="21"/>
      <c r="I375" s="21"/>
      <c r="J375" s="23"/>
      <c r="K375" s="22"/>
    </row>
    <row r="376" spans="3:12" ht="15.75" x14ac:dyDescent="0.25">
      <c r="C376" s="71" t="s">
        <v>15</v>
      </c>
      <c r="D376" s="72"/>
      <c r="E376" s="60"/>
      <c r="F376" s="62">
        <f>SUM(F357:F373)</f>
        <v>46.280666666666662</v>
      </c>
      <c r="G376" s="62">
        <f t="shared" ref="G376:J376" si="3">SUM(G357:G373)</f>
        <v>50.270888888888891</v>
      </c>
      <c r="H376" s="62">
        <f t="shared" si="3"/>
        <v>142.05255555555559</v>
      </c>
      <c r="I376" s="62">
        <f t="shared" si="3"/>
        <v>1135.162</v>
      </c>
      <c r="J376" s="62">
        <f t="shared" si="3"/>
        <v>33.615555555555559</v>
      </c>
      <c r="K376" s="22"/>
    </row>
    <row r="377" spans="3:12" ht="15.75" x14ac:dyDescent="0.25">
      <c r="C377" s="71" t="s">
        <v>167</v>
      </c>
      <c r="D377" s="72"/>
      <c r="E377" s="60"/>
      <c r="F377" s="62"/>
      <c r="G377" s="62"/>
      <c r="H377" s="62"/>
      <c r="I377" s="62"/>
      <c r="J377" s="62"/>
      <c r="K377" s="22"/>
    </row>
    <row r="379" spans="3:12" x14ac:dyDescent="0.25">
      <c r="D379" s="53"/>
    </row>
    <row r="380" spans="3:12" ht="1.5" customHeight="1" x14ac:dyDescent="0.25"/>
    <row r="381" spans="3:12" hidden="1" x14ac:dyDescent="0.25"/>
    <row r="382" spans="3:12" hidden="1" x14ac:dyDescent="0.25"/>
    <row r="383" spans="3:12" hidden="1" x14ac:dyDescent="0.25"/>
    <row r="384" spans="3:12" hidden="1" x14ac:dyDescent="0.25"/>
    <row r="385" spans="3:11" hidden="1" x14ac:dyDescent="0.25"/>
    <row r="386" spans="3:11" hidden="1" x14ac:dyDescent="0.25"/>
    <row r="387" spans="3:11" hidden="1" x14ac:dyDescent="0.25"/>
    <row r="388" spans="3:11" hidden="1" x14ac:dyDescent="0.25"/>
    <row r="389" spans="3:11" hidden="1" x14ac:dyDescent="0.25"/>
    <row r="390" spans="3:11" hidden="1" x14ac:dyDescent="0.25"/>
    <row r="391" spans="3:11" hidden="1" x14ac:dyDescent="0.25"/>
    <row r="392" spans="3:11" hidden="1" x14ac:dyDescent="0.25"/>
    <row r="393" spans="3:11" hidden="1" x14ac:dyDescent="0.25"/>
    <row r="394" spans="3:11" hidden="1" x14ac:dyDescent="0.25">
      <c r="I394" s="51"/>
      <c r="J394" s="52"/>
      <c r="K394" s="52"/>
    </row>
    <row r="395" spans="3:11" hidden="1" x14ac:dyDescent="0.25">
      <c r="I395" s="83"/>
      <c r="J395" s="83"/>
      <c r="K395" s="83"/>
    </row>
    <row r="396" spans="3:11" x14ac:dyDescent="0.25">
      <c r="I396" s="51"/>
      <c r="J396" s="83"/>
      <c r="K396" s="83"/>
    </row>
    <row r="398" spans="3:11" ht="15.75" x14ac:dyDescent="0.25">
      <c r="C398" s="73" t="s">
        <v>187</v>
      </c>
      <c r="D398" s="73"/>
      <c r="E398" s="73"/>
      <c r="F398" s="73"/>
      <c r="G398" s="73"/>
      <c r="H398" s="73"/>
      <c r="I398" s="73"/>
      <c r="J398" s="73"/>
      <c r="K398" s="73"/>
    </row>
    <row r="399" spans="3:11" ht="27" x14ac:dyDescent="0.25">
      <c r="C399" s="74" t="s">
        <v>0</v>
      </c>
      <c r="D399" s="76" t="s">
        <v>1</v>
      </c>
      <c r="E399" s="74" t="s">
        <v>78</v>
      </c>
      <c r="F399" s="78" t="s">
        <v>20</v>
      </c>
      <c r="G399" s="79"/>
      <c r="H399" s="80"/>
      <c r="I399" s="81" t="s">
        <v>5</v>
      </c>
      <c r="J399" s="43"/>
      <c r="K399" s="17" t="s">
        <v>22</v>
      </c>
    </row>
    <row r="400" spans="3:11" ht="40.5" customHeight="1" x14ac:dyDescent="0.25">
      <c r="C400" s="75"/>
      <c r="D400" s="77"/>
      <c r="E400" s="75"/>
      <c r="F400" s="14" t="s">
        <v>2</v>
      </c>
      <c r="G400" s="14" t="s">
        <v>3</v>
      </c>
      <c r="H400" s="14" t="s">
        <v>4</v>
      </c>
      <c r="I400" s="82"/>
      <c r="J400" s="18" t="s">
        <v>19</v>
      </c>
      <c r="K400" s="9"/>
    </row>
    <row r="401" spans="3:11" x14ac:dyDescent="0.25">
      <c r="C401" s="15">
        <v>1</v>
      </c>
      <c r="D401" s="15">
        <v>2</v>
      </c>
      <c r="E401" s="15">
        <v>3</v>
      </c>
      <c r="F401" s="15">
        <v>4</v>
      </c>
      <c r="G401" s="15">
        <v>5</v>
      </c>
      <c r="H401" s="15">
        <v>6</v>
      </c>
      <c r="I401" s="15">
        <v>7</v>
      </c>
      <c r="J401" s="16">
        <v>8</v>
      </c>
      <c r="K401" s="16">
        <v>9</v>
      </c>
    </row>
    <row r="402" spans="3:11" x14ac:dyDescent="0.25">
      <c r="C402" s="10" t="s">
        <v>6</v>
      </c>
      <c r="D402" s="4" t="s">
        <v>156</v>
      </c>
      <c r="E402" s="5">
        <v>180</v>
      </c>
      <c r="F402" s="38">
        <f>'МЕНЮ 1-3 года'!F405*180/150</f>
        <v>5.5079999999999991</v>
      </c>
      <c r="G402" s="38">
        <f>'МЕНЮ 1-3 года'!G405*180/150</f>
        <v>7.0680000000000005</v>
      </c>
      <c r="H402" s="38">
        <f>'МЕНЮ 1-3 года'!H405*180/150</f>
        <v>3.1319999999999997</v>
      </c>
      <c r="I402" s="38">
        <f>'МЕНЮ 1-3 года'!I405*180/150</f>
        <v>278.39999999999998</v>
      </c>
      <c r="J402" s="38">
        <f>'МЕНЮ 1-3 года'!J405*180/150</f>
        <v>0.78</v>
      </c>
      <c r="K402" s="9">
        <v>168</v>
      </c>
    </row>
    <row r="403" spans="3:11" x14ac:dyDescent="0.25">
      <c r="C403" s="3"/>
      <c r="D403" s="4" t="s">
        <v>17</v>
      </c>
      <c r="E403" s="6" t="s">
        <v>82</v>
      </c>
      <c r="F403" s="38">
        <v>2.2200000000000002</v>
      </c>
      <c r="G403" s="38">
        <v>1.95</v>
      </c>
      <c r="H403" s="38">
        <v>11.93</v>
      </c>
      <c r="I403" s="38">
        <v>74.16</v>
      </c>
      <c r="J403" s="38">
        <v>0.02</v>
      </c>
      <c r="K403" s="9">
        <v>392</v>
      </c>
    </row>
    <row r="404" spans="3:11" x14ac:dyDescent="0.25">
      <c r="C404" s="3"/>
      <c r="D404" s="37" t="s">
        <v>10</v>
      </c>
      <c r="E404" s="36" t="s">
        <v>29</v>
      </c>
      <c r="F404" s="42">
        <f>'МЕНЮ 1-3 года'!F407</f>
        <v>1.18</v>
      </c>
      <c r="G404" s="42">
        <f>'МЕНЮ 1-3 года'!G407</f>
        <v>0.15</v>
      </c>
      <c r="H404" s="42">
        <f>'МЕНЮ 1-3 года'!H407</f>
        <v>7.24</v>
      </c>
      <c r="I404" s="42">
        <f>'МЕНЮ 1-3 года'!I407</f>
        <v>35.25</v>
      </c>
      <c r="J404" s="42">
        <f>'МЕНЮ 1-3 года'!J407</f>
        <v>0</v>
      </c>
      <c r="K404" s="9" t="s">
        <v>23</v>
      </c>
    </row>
    <row r="405" spans="3:11" ht="15.75" customHeight="1" x14ac:dyDescent="0.25">
      <c r="C405" s="27"/>
      <c r="D405" s="27"/>
      <c r="E405" s="28"/>
      <c r="F405" s="47"/>
      <c r="G405" s="47"/>
      <c r="H405" s="47"/>
      <c r="I405" s="47"/>
      <c r="J405" s="48"/>
      <c r="K405" s="31"/>
    </row>
    <row r="406" spans="3:11" x14ac:dyDescent="0.25">
      <c r="C406" s="10" t="s">
        <v>12</v>
      </c>
      <c r="D406" s="3" t="s">
        <v>145</v>
      </c>
      <c r="E406" s="25">
        <v>60</v>
      </c>
      <c r="F406" s="38">
        <f>'МЕНЮ 1-3 года'!F409</f>
        <v>0.24</v>
      </c>
      <c r="G406" s="38">
        <f>'МЕНЮ 1-3 года'!G409</f>
        <v>0.24</v>
      </c>
      <c r="H406" s="38">
        <f>'МЕНЮ 1-3 года'!H409</f>
        <v>5.88</v>
      </c>
      <c r="I406" s="38">
        <f>'МЕНЮ 1-3 года'!I409</f>
        <v>28.2</v>
      </c>
      <c r="J406" s="38">
        <f>'МЕНЮ 1-3 года'!J409</f>
        <v>6</v>
      </c>
      <c r="K406" s="9">
        <v>368</v>
      </c>
    </row>
    <row r="407" spans="3:11" x14ac:dyDescent="0.25">
      <c r="C407" s="32"/>
      <c r="D407" s="27"/>
      <c r="E407" s="28"/>
      <c r="F407" s="47"/>
      <c r="G407" s="47"/>
      <c r="H407" s="47"/>
      <c r="I407" s="47"/>
      <c r="J407" s="48"/>
      <c r="K407" s="31"/>
    </row>
    <row r="408" spans="3:11" x14ac:dyDescent="0.25">
      <c r="C408" s="10" t="s">
        <v>11</v>
      </c>
      <c r="D408" s="20" t="s">
        <v>77</v>
      </c>
      <c r="E408" s="25">
        <v>60</v>
      </c>
      <c r="F408" s="42">
        <f>'МЕНЮ 1-3 года'!F411*60/40</f>
        <v>0.84000000000000008</v>
      </c>
      <c r="G408" s="42">
        <f>'МЕНЮ 1-3 года'!G411*60/40</f>
        <v>3.6</v>
      </c>
      <c r="H408" s="42">
        <f>'МЕНЮ 1-3 года'!H411*60/40</f>
        <v>4.95</v>
      </c>
      <c r="I408" s="42">
        <f>'МЕНЮ 1-3 года'!I411*60/40</f>
        <v>55.679999999999993</v>
      </c>
      <c r="J408" s="42">
        <f>'МЕНЮ 1-3 года'!J411*60/40</f>
        <v>3.9900000000000007</v>
      </c>
      <c r="K408" s="22">
        <v>33</v>
      </c>
    </row>
    <row r="409" spans="3:11" ht="15.75" customHeight="1" x14ac:dyDescent="0.25">
      <c r="C409" s="8"/>
      <c r="D409" s="4" t="s">
        <v>97</v>
      </c>
      <c r="E409" s="5" t="s">
        <v>99</v>
      </c>
      <c r="F409" s="38">
        <f>'МЕНЮ 1-3 года'!F412*200/180</f>
        <v>1.6666666666666667</v>
      </c>
      <c r="G409" s="38">
        <f>'МЕНЮ 1-3 года'!G412*200/180</f>
        <v>4.0666666666666664</v>
      </c>
      <c r="H409" s="38">
        <f>'МЕНЮ 1-3 года'!H412*200/180</f>
        <v>10.144444444444446</v>
      </c>
      <c r="I409" s="38">
        <f>'МЕНЮ 1-3 года'!I412*200/180</f>
        <v>91.6</v>
      </c>
      <c r="J409" s="38">
        <f>'МЕНЮ 1-3 года'!J412*200/180</f>
        <v>10.499999999999998</v>
      </c>
      <c r="K409" s="9">
        <v>75</v>
      </c>
    </row>
    <row r="410" spans="3:11" ht="30" customHeight="1" x14ac:dyDescent="0.25">
      <c r="C410" s="10"/>
      <c r="D410" s="4" t="s">
        <v>115</v>
      </c>
      <c r="E410" s="5">
        <v>80</v>
      </c>
      <c r="F410" s="38">
        <f>'МЕНЮ 1-3 года'!F413*80/60</f>
        <v>9.7866666666666671</v>
      </c>
      <c r="G410" s="38">
        <f>'МЕНЮ 1-3 года'!G413*80/60</f>
        <v>14.226666666666667</v>
      </c>
      <c r="H410" s="38">
        <f>'МЕНЮ 1-3 года'!H413*80/60</f>
        <v>7.706666666666667</v>
      </c>
      <c r="I410" s="38">
        <f>'МЕНЮ 1-3 года'!I413*80/60</f>
        <v>197.33333333333334</v>
      </c>
      <c r="J410" s="38">
        <f>'МЕНЮ 1-3 года'!J413*80/60</f>
        <v>0.26666666666666666</v>
      </c>
      <c r="K410" s="9" t="s">
        <v>124</v>
      </c>
    </row>
    <row r="411" spans="3:11" x14ac:dyDescent="0.25">
      <c r="C411" s="3"/>
      <c r="D411" s="4" t="s">
        <v>157</v>
      </c>
      <c r="E411" s="5">
        <v>110</v>
      </c>
      <c r="F411" s="38">
        <f>'МЕНЮ 1-3 года'!F414*110/100</f>
        <v>3.5089999999999999</v>
      </c>
      <c r="G411" s="38">
        <f>'МЕНЮ 1-3 года'!G414*110/100</f>
        <v>3.2450000000000001</v>
      </c>
      <c r="H411" s="38">
        <f>'МЕНЮ 1-3 года'!H414*110/100</f>
        <v>22.637999999999998</v>
      </c>
      <c r="I411" s="38">
        <f>'МЕНЮ 1-3 года'!I414*110/100</f>
        <v>133.87</v>
      </c>
      <c r="J411" s="38">
        <f>'МЕНЮ 1-3 года'!J414*110/100</f>
        <v>0</v>
      </c>
      <c r="K411" s="9">
        <v>313</v>
      </c>
    </row>
    <row r="412" spans="3:11" ht="17.25" customHeight="1" x14ac:dyDescent="0.25">
      <c r="C412" s="20"/>
      <c r="D412" s="4" t="s">
        <v>13</v>
      </c>
      <c r="E412" s="5">
        <v>150</v>
      </c>
      <c r="F412" s="38">
        <f>'МЕНЮ 1-3 года'!F415</f>
        <v>0.75</v>
      </c>
      <c r="G412" s="38">
        <f>'МЕНЮ 1-3 года'!G415</f>
        <v>0</v>
      </c>
      <c r="H412" s="38">
        <f>'МЕНЮ 1-3 года'!H415</f>
        <v>15.15</v>
      </c>
      <c r="I412" s="38">
        <f>'МЕНЮ 1-3 года'!I415</f>
        <v>64</v>
      </c>
      <c r="J412" s="38">
        <f>'МЕНЮ 1-3 года'!J415</f>
        <v>3</v>
      </c>
      <c r="K412" s="9">
        <v>399</v>
      </c>
    </row>
    <row r="413" spans="3:11" x14ac:dyDescent="0.25">
      <c r="C413" s="20"/>
      <c r="D413" s="3" t="s">
        <v>10</v>
      </c>
      <c r="E413" s="5">
        <v>15</v>
      </c>
      <c r="F413" s="42">
        <f>'МЕНЮ 1-3 года'!F416</f>
        <v>1.18</v>
      </c>
      <c r="G413" s="42">
        <f>'МЕНЮ 1-3 года'!G416</f>
        <v>0.15</v>
      </c>
      <c r="H413" s="42">
        <f>'МЕНЮ 1-3 года'!H416</f>
        <v>7.24</v>
      </c>
      <c r="I413" s="42">
        <f>'МЕНЮ 1-3 года'!I416</f>
        <v>35.25</v>
      </c>
      <c r="J413" s="42">
        <f>'МЕНЮ 1-3 года'!J416</f>
        <v>0</v>
      </c>
      <c r="K413" s="9" t="s">
        <v>23</v>
      </c>
    </row>
    <row r="414" spans="3:11" x14ac:dyDescent="0.25">
      <c r="C414" s="20"/>
      <c r="D414" s="3" t="s">
        <v>36</v>
      </c>
      <c r="E414" s="5">
        <v>30</v>
      </c>
      <c r="F414" s="38">
        <f>'МЕНЮ 1-3 года'!F417</f>
        <v>1.98</v>
      </c>
      <c r="G414" s="38">
        <f>'МЕНЮ 1-3 года'!G417</f>
        <v>0.36</v>
      </c>
      <c r="H414" s="38">
        <f>'МЕНЮ 1-3 года'!H417</f>
        <v>10.02</v>
      </c>
      <c r="I414" s="38">
        <f>'МЕНЮ 1-3 года'!I417</f>
        <v>52.2</v>
      </c>
      <c r="J414" s="38">
        <f>'МЕНЮ 1-3 года'!J417</f>
        <v>0</v>
      </c>
      <c r="K414" s="9" t="s">
        <v>23</v>
      </c>
    </row>
    <row r="415" spans="3:11" ht="13.5" customHeight="1" x14ac:dyDescent="0.25">
      <c r="C415" s="27"/>
      <c r="D415" s="27"/>
      <c r="E415" s="28"/>
      <c r="F415" s="47"/>
      <c r="G415" s="47"/>
      <c r="H415" s="47"/>
      <c r="I415" s="47"/>
      <c r="J415" s="48"/>
      <c r="K415" s="31"/>
    </row>
    <row r="416" spans="3:11" ht="26.25" x14ac:dyDescent="0.25">
      <c r="C416" s="10" t="s">
        <v>7</v>
      </c>
      <c r="D416" s="4" t="s">
        <v>117</v>
      </c>
      <c r="E416" s="5" t="s">
        <v>93</v>
      </c>
      <c r="F416" s="38">
        <f>'МЕНЮ 1-3 года'!F419*100/80</f>
        <v>10.774999999999999</v>
      </c>
      <c r="G416" s="38">
        <f>'МЕНЮ 1-3 года'!G419*100/80</f>
        <v>6.9749999999999996</v>
      </c>
      <c r="H416" s="38">
        <f>'МЕНЮ 1-3 года'!H419*100/80</f>
        <v>18.274999999999999</v>
      </c>
      <c r="I416" s="38">
        <f>'МЕНЮ 1-3 года'!I419*100/80</f>
        <v>181.23750000000001</v>
      </c>
      <c r="J416" s="38">
        <f>'МЕНЮ 1-3 года'!J419*100/80</f>
        <v>14.8375</v>
      </c>
      <c r="K416" s="9" t="s">
        <v>131</v>
      </c>
    </row>
    <row r="417" spans="3:11" x14ac:dyDescent="0.25">
      <c r="C417" s="10"/>
      <c r="D417" s="4" t="s">
        <v>159</v>
      </c>
      <c r="E417" s="5">
        <v>170</v>
      </c>
      <c r="F417" s="38">
        <f>'МЕНЮ 1-3 года'!F420*170/150</f>
        <v>4.9299999999999988</v>
      </c>
      <c r="G417" s="38">
        <f>'МЕНЮ 1-3 года'!G420*170/150</f>
        <v>4.25</v>
      </c>
      <c r="H417" s="38">
        <f>'МЕНЮ 1-3 года'!H420*170/150</f>
        <v>6.8</v>
      </c>
      <c r="I417" s="38">
        <f>'МЕНЮ 1-3 года'!I420*170/150</f>
        <v>85</v>
      </c>
      <c r="J417" s="38">
        <f>'МЕНЮ 1-3 года'!J420*170/150</f>
        <v>1.19</v>
      </c>
      <c r="K417" s="9">
        <v>401</v>
      </c>
    </row>
    <row r="418" spans="3:11" x14ac:dyDescent="0.25">
      <c r="C418" s="3"/>
      <c r="D418" s="4" t="s">
        <v>158</v>
      </c>
      <c r="E418" s="25">
        <v>40</v>
      </c>
      <c r="F418" s="38">
        <f>'МЕНЮ 1-3 года'!F421</f>
        <v>2.61</v>
      </c>
      <c r="G418" s="38">
        <f>'МЕНЮ 1-3 года'!G421</f>
        <v>4.49</v>
      </c>
      <c r="H418" s="38">
        <f>'МЕНЮ 1-3 года'!H421</f>
        <v>24.79</v>
      </c>
      <c r="I418" s="38">
        <f>'МЕНЮ 1-3 года'!I421</f>
        <v>149.87</v>
      </c>
      <c r="J418" s="38">
        <f>'МЕНЮ 1-3 года'!J421</f>
        <v>2.7E-2</v>
      </c>
      <c r="K418" s="9" t="s">
        <v>23</v>
      </c>
    </row>
    <row r="419" spans="3:11" x14ac:dyDescent="0.25">
      <c r="C419" s="27"/>
      <c r="D419" s="27"/>
      <c r="E419" s="28"/>
      <c r="F419" s="29"/>
      <c r="G419" s="29"/>
      <c r="H419" s="29"/>
      <c r="I419" s="29"/>
      <c r="J419" s="30"/>
      <c r="K419" s="31"/>
    </row>
    <row r="420" spans="3:11" x14ac:dyDescent="0.25">
      <c r="C420" s="3"/>
      <c r="D420" s="19"/>
      <c r="E420" s="25">
        <v>1455</v>
      </c>
      <c r="F420" s="46">
        <f t="shared" ref="F420:J420" si="4">SUM(F401:F417)</f>
        <v>48.565333333333328</v>
      </c>
      <c r="G420" s="46">
        <f t="shared" si="4"/>
        <v>51.281333333333329</v>
      </c>
      <c r="H420" s="46">
        <f t="shared" si="4"/>
        <v>137.10611111111112</v>
      </c>
      <c r="I420" s="46">
        <f t="shared" si="4"/>
        <v>1319.1808333333333</v>
      </c>
      <c r="J420" s="46">
        <f t="shared" si="4"/>
        <v>48.584166666666661</v>
      </c>
      <c r="K420" s="9"/>
    </row>
    <row r="421" spans="3:11" ht="15.75" x14ac:dyDescent="0.25">
      <c r="C421" s="71" t="s">
        <v>168</v>
      </c>
      <c r="D421" s="72"/>
      <c r="E421" s="1"/>
      <c r="F421" s="46"/>
      <c r="G421" s="46"/>
      <c r="H421" s="46"/>
      <c r="I421" s="46"/>
      <c r="J421" s="46"/>
      <c r="K421" s="9"/>
    </row>
    <row r="423" spans="3:11" x14ac:dyDescent="0.25">
      <c r="D423" s="53"/>
    </row>
  </sheetData>
  <mergeCells count="99">
    <mergeCell ref="C97:C98"/>
    <mergeCell ref="D97:D98"/>
    <mergeCell ref="I139:I140"/>
    <mergeCell ref="J49:K49"/>
    <mergeCell ref="I48:K48"/>
    <mergeCell ref="J136:K136"/>
    <mergeCell ref="I93:K93"/>
    <mergeCell ref="J94:K94"/>
    <mergeCell ref="C32:D32"/>
    <mergeCell ref="D36:K36"/>
    <mergeCell ref="C51:K51"/>
    <mergeCell ref="C52:C53"/>
    <mergeCell ref="D52:D53"/>
    <mergeCell ref="E52:E53"/>
    <mergeCell ref="F52:H52"/>
    <mergeCell ref="I52:I53"/>
    <mergeCell ref="I5:K5"/>
    <mergeCell ref="J6:K6"/>
    <mergeCell ref="C159:D159"/>
    <mergeCell ref="C399:C400"/>
    <mergeCell ref="D399:D400"/>
    <mergeCell ref="E399:E400"/>
    <mergeCell ref="F399:H399"/>
    <mergeCell ref="I399:I400"/>
    <mergeCell ref="J352:K352"/>
    <mergeCell ref="I307:K307"/>
    <mergeCell ref="J308:K308"/>
    <mergeCell ref="I266:K266"/>
    <mergeCell ref="J267:K267"/>
    <mergeCell ref="C270:C271"/>
    <mergeCell ref="D270:D271"/>
    <mergeCell ref="E270:E271"/>
    <mergeCell ref="C421:D421"/>
    <mergeCell ref="C293:D293"/>
    <mergeCell ref="C310:K310"/>
    <mergeCell ref="C311:C312"/>
    <mergeCell ref="D311:D312"/>
    <mergeCell ref="E311:E312"/>
    <mergeCell ref="F311:H311"/>
    <mergeCell ref="I311:I312"/>
    <mergeCell ref="C332:D332"/>
    <mergeCell ref="C354:K354"/>
    <mergeCell ref="C355:C356"/>
    <mergeCell ref="D355:D356"/>
    <mergeCell ref="C398:K398"/>
    <mergeCell ref="I395:K395"/>
    <mergeCell ref="J396:K396"/>
    <mergeCell ref="I351:K351"/>
    <mergeCell ref="E355:E356"/>
    <mergeCell ref="F355:H355"/>
    <mergeCell ref="I355:I356"/>
    <mergeCell ref="C377:D377"/>
    <mergeCell ref="C3:K3"/>
    <mergeCell ref="C76:D76"/>
    <mergeCell ref="C96:K96"/>
    <mergeCell ref="C160:D160"/>
    <mergeCell ref="C180:K180"/>
    <mergeCell ref="C122:D122"/>
    <mergeCell ref="C138:K138"/>
    <mergeCell ref="C139:C140"/>
    <mergeCell ref="D139:D140"/>
    <mergeCell ref="C8:K8"/>
    <mergeCell ref="C9:C10"/>
    <mergeCell ref="D9:D10"/>
    <mergeCell ref="C181:C182"/>
    <mergeCell ref="D181:D182"/>
    <mergeCell ref="E181:E182"/>
    <mergeCell ref="F181:H181"/>
    <mergeCell ref="I181:I182"/>
    <mergeCell ref="I225:I226"/>
    <mergeCell ref="I221:K221"/>
    <mergeCell ref="J222:K222"/>
    <mergeCell ref="I9:I10"/>
    <mergeCell ref="E139:E140"/>
    <mergeCell ref="E97:E98"/>
    <mergeCell ref="F97:H97"/>
    <mergeCell ref="I97:I98"/>
    <mergeCell ref="I177:K177"/>
    <mergeCell ref="F139:H139"/>
    <mergeCell ref="E9:E10"/>
    <mergeCell ref="F9:H9"/>
    <mergeCell ref="J178:K178"/>
    <mergeCell ref="I135:K135"/>
    <mergeCell ref="C31:D31"/>
    <mergeCell ref="C331:D331"/>
    <mergeCell ref="C376:D376"/>
    <mergeCell ref="C203:D203"/>
    <mergeCell ref="C245:D245"/>
    <mergeCell ref="C292:D292"/>
    <mergeCell ref="C246:D246"/>
    <mergeCell ref="C269:K269"/>
    <mergeCell ref="F270:H270"/>
    <mergeCell ref="I270:I271"/>
    <mergeCell ref="C204:D204"/>
    <mergeCell ref="C224:K224"/>
    <mergeCell ref="C225:C226"/>
    <mergeCell ref="D225:D226"/>
    <mergeCell ref="E225:E226"/>
    <mergeCell ref="F225:H225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1-3 года</vt:lpstr>
      <vt:lpstr>МЕНЮ 3-7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2017-07-03T09:39:02Z</cp:lastPrinted>
  <dcterms:created xsi:type="dcterms:W3CDTF">2006-09-16T00:00:00Z</dcterms:created>
  <dcterms:modified xsi:type="dcterms:W3CDTF">2026-05-13T07:03:55Z</dcterms:modified>
</cp:coreProperties>
</file>